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cantur\Transparencia\"/>
    </mc:Choice>
  </mc:AlternateContent>
  <xr:revisionPtr revIDLastSave="0" documentId="8_{8C6CB60F-8D19-4D77-A2EF-049CB5152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Hoja1!$B$12:$D$224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1" l="1"/>
  <c r="D31" i="1" l="1"/>
  <c r="D30" i="1"/>
  <c r="D29" i="1"/>
  <c r="D28" i="1"/>
  <c r="D27" i="1"/>
  <c r="D26" i="1"/>
  <c r="D83" i="1" l="1"/>
  <c r="D82" i="1"/>
  <c r="D81" i="1"/>
  <c r="D80" i="1"/>
  <c r="D79" i="1"/>
  <c r="D74" i="1"/>
  <c r="D75" i="1"/>
  <c r="D77" i="1"/>
  <c r="D78" i="1"/>
  <c r="D76" i="1"/>
  <c r="D73" i="1"/>
  <c r="D72" i="1"/>
  <c r="D71" i="1"/>
  <c r="D70" i="1"/>
  <c r="D69" i="1"/>
  <c r="D68" i="1"/>
  <c r="D67" i="1"/>
  <c r="D66" i="1"/>
  <c r="D65" i="1"/>
  <c r="D64" i="1"/>
  <c r="D63" i="1"/>
  <c r="D61" i="1"/>
  <c r="D62" i="1"/>
  <c r="D59" i="1"/>
  <c r="D60" i="1"/>
  <c r="D58" i="1"/>
  <c r="D56" i="1"/>
  <c r="D55" i="1"/>
  <c r="D54" i="1"/>
  <c r="D53" i="1"/>
  <c r="D52" i="1"/>
  <c r="D51" i="1"/>
  <c r="D50" i="1"/>
  <c r="D49" i="1"/>
  <c r="D47" i="1"/>
  <c r="D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Gil</author>
  </authors>
  <commentList>
    <comment ref="D56" authorId="0" shapeId="0" xr:uid="{D4382C2D-4456-496B-AEC1-03CD506713EA}">
      <text>
        <r>
          <rPr>
            <b/>
            <sz val="9"/>
            <color indexed="81"/>
            <rFont val="Tahoma"/>
            <family val="2"/>
          </rPr>
          <t>Sonia Gil:</t>
        </r>
        <r>
          <rPr>
            <sz val="9"/>
            <color indexed="81"/>
            <rFont val="Tahoma"/>
            <family val="2"/>
          </rPr>
          <t xml:space="preserve">
600 EUROS AL MES</t>
        </r>
      </text>
    </comment>
  </commentList>
</comments>
</file>

<file path=xl/sharedStrings.xml><?xml version="1.0" encoding="utf-8"?>
<sst xmlns="http://schemas.openxmlformats.org/spreadsheetml/2006/main" count="429" uniqueCount="374">
  <si>
    <t>ADJUDICATARIO</t>
  </si>
  <si>
    <t>2021.AC.SU.124 Suministro piezas para Rolba 400</t>
  </si>
  <si>
    <t>Bucher iberica slu</t>
  </si>
  <si>
    <t>2021.AC.SU.125 Suministro de guarniciones poleos motrices telesquis</t>
  </si>
  <si>
    <t>Teleferivos y nieve s.l</t>
  </si>
  <si>
    <t>2021.AC.SE.126 Servicio de tranporte de ida y vuelta de reductor y polea motriz a taller reparacion</t>
  </si>
  <si>
    <t>Transportes juanito s.l</t>
  </si>
  <si>
    <t>2021.AC.SU.127 Suministro de tuercas almenadas para ejes poleas de cuchillon</t>
  </si>
  <si>
    <t>2021.AC.SE.128 Servicio de renovacion anual de la teleasistencia para telesilla Rio Hijar (DESESTIMADO)</t>
  </si>
  <si>
    <t>2021.AC.SU.129 Suministro del cable tractor del telesqui calgosa 2</t>
  </si>
  <si>
    <t>Pfeifer cables y equipos de elevacion s.l.u.</t>
  </si>
  <si>
    <t>2021.AC.SE.130 Servicio de colocacion del suministro del cable tractor de calgosa 2</t>
  </si>
  <si>
    <t>Kompi solutions s.l</t>
  </si>
  <si>
    <t>2021AC.SU.131 Suministro de ejes y arandelas separadoras para TSD4 Rio Hijar</t>
  </si>
  <si>
    <t>2021.AC.SE.132 Curso revacion CAP Justino Garcia Garcia</t>
  </si>
  <si>
    <t>Autoescuela campoo</t>
  </si>
  <si>
    <t>2021.AC.SU.133 Suministro de aceite para central de tension de TSF2 Cuchillon</t>
  </si>
  <si>
    <t>Soluciones de lubricantaes cantabria, s.l.</t>
  </si>
  <si>
    <t>2021.AC.SE.134 Servicio de reparacion de motor electrico TQ. El Castro</t>
  </si>
  <si>
    <t>Amprersan, s.l.</t>
  </si>
  <si>
    <t>2021.AC.SU.135 Suministro de libros de explotacion para instalaciones de transporte por cable</t>
  </si>
  <si>
    <t>Ingracan, s.l.</t>
  </si>
  <si>
    <t>Recambios del automovil jose</t>
  </si>
  <si>
    <t>Sonepar ibérica/hispanofil reinosa</t>
  </si>
  <si>
    <t>INS.AB.SU.21.91 material para vestuarios personal y taller</t>
  </si>
  <si>
    <t>Mª doleres pelayo suarez</t>
  </si>
  <si>
    <t>INS.AB.SU.21.92 Repuestos maquinaria Albs. A21 7053,A21 7374 Y A21 7464</t>
  </si>
  <si>
    <t>Ferreteria rincon, sl</t>
  </si>
  <si>
    <t>INS.AB.SU.21.94 Suministros para desbrozadora STILHL FS 460C-EM Nº 1</t>
  </si>
  <si>
    <t>Bosque y jardin altamira, sl</t>
  </si>
  <si>
    <t>Obras y contratas verdes, sl</t>
  </si>
  <si>
    <t>INS.AB.SU.21.96 Trasmision CARDAN OCASION para vehiculo CUSHMAN viejo</t>
  </si>
  <si>
    <t>Green movers, mec. y serv. de zonas verdes,sl</t>
  </si>
  <si>
    <t>INS.AB.SU.21.97 Fungicida para tratamiento campo</t>
  </si>
  <si>
    <t>Comercial norte agrocampo, sl</t>
  </si>
  <si>
    <t>INS.AB.SU.21.98 Polos para Campeonato de España Clasificados 2 jugadores</t>
  </si>
  <si>
    <t>INS.AB.SE.21.9999 Reparacion de fuga en bombas y reventon</t>
  </si>
  <si>
    <t>Mantenimiento y reformas fermin escudero</t>
  </si>
  <si>
    <t>INS.AB.SU.21.100 Bordado polos logo Abra de Pas Campeonato de España</t>
  </si>
  <si>
    <t>Ferreteria cantabria, sl</t>
  </si>
  <si>
    <t>INS.AB.SU.21.101 Repuestos para compresores aire instalacion</t>
  </si>
  <si>
    <t>Velfair</t>
  </si>
  <si>
    <t>INS.AB.SU.21.102 Fungicida para tratamiento campo</t>
  </si>
  <si>
    <t>INS.AB.SE.21.103 Afilado podadora STIHL KM 131 R</t>
  </si>
  <si>
    <t>INS.AB.SU.21.105 Suministros podadora STIHL RM 131-R</t>
  </si>
  <si>
    <t>INS.AB.SU.21.106 Tubo galvanizado prar recogebolas KUBOTA F3060</t>
  </si>
  <si>
    <t>Hierros y aceros de santander</t>
  </si>
  <si>
    <t>Decathlon españa sau</t>
  </si>
  <si>
    <t>INS.AB.SU.21.108 Fungicida para tratamiento Campo</t>
  </si>
  <si>
    <t>INS.AB.SU.21.109 Pantalla y gafas para desbroce peon nuevo</t>
  </si>
  <si>
    <t xml:space="preserve">INS.AB.SU.21.110 buzos blancos para fumigacion </t>
  </si>
  <si>
    <t>INS.AB.SU.21.111 Semillas para el campo</t>
  </si>
  <si>
    <t xml:space="preserve">INS.AB.SU.21.112 arena lavada </t>
  </si>
  <si>
    <t>Aridos aguilar, sl</t>
  </si>
  <si>
    <t>INS.AB.SE.21.113 collarines, valvulas y aspersores para fugas campo</t>
  </si>
  <si>
    <t>INS.AB.SU.21.114 aceite hidraulico y aceite motor para maquinas campo</t>
  </si>
  <si>
    <t>Daniel sordo lubricantes, sl</t>
  </si>
  <si>
    <t xml:space="preserve">INS.AB.SU.21.115 piezas CUSHAM NUEVO </t>
  </si>
  <si>
    <t>INS.AB.SU.21.116 Pincho abierto para pinchado Campo</t>
  </si>
  <si>
    <t>Patricia sota</t>
  </si>
  <si>
    <t>INS.AB.SU.21.118 Repuestos desbrozadora STIHL FS 460</t>
  </si>
  <si>
    <t xml:space="preserve">INS.AB.SU.21.119 Arena lavada 0,2 para Campo </t>
  </si>
  <si>
    <t>INS.AB.SU.21.120 Repuestos Taller Campo</t>
  </si>
  <si>
    <t>INS.AB.SE.21.121 Limpieza urgente de fosa septica y traslado a planta</t>
  </si>
  <si>
    <t>Ecotal limpieza , sl</t>
  </si>
  <si>
    <t>INS.CAB.SU.21M1307 compra de manguera</t>
  </si>
  <si>
    <t>Hidrocantabria s.l.</t>
  </si>
  <si>
    <t>INS.CAB.SU.21O1308 compra cizalla con palanca</t>
  </si>
  <si>
    <t>INS.CAB.SU.21M1309 compra 4 paneles infrarrojos</t>
  </si>
  <si>
    <t>INS.CAB.SE.21M1310 Compra kit cerradura automática</t>
  </si>
  <si>
    <t>Componentes electricos montañeses</t>
  </si>
  <si>
    <t>INS.CAB.SE.211311 Contrato Arrendamiento</t>
  </si>
  <si>
    <t>Nortgate españa renting flexible, s.a.u.</t>
  </si>
  <si>
    <t>INS.CAB.SE.21A1312 Revisión cámaras de frio</t>
  </si>
  <si>
    <t>Climatizacion y frio industrial    otero s.l.</t>
  </si>
  <si>
    <t>INS.CAB.SE.21O1313 Equipamiento e instalación wifi Sobarzo</t>
  </si>
  <si>
    <t>Cubice innova, s.l.</t>
  </si>
  <si>
    <t>INS.CAB.SU.21A1314 Suministro hipoclorito sódico</t>
  </si>
  <si>
    <t>Suministros industriales arbisa s.l.</t>
  </si>
  <si>
    <t>INS.CAB.SU.21M1315 Compra de  vidrio para reptilario</t>
  </si>
  <si>
    <t>Vidrios jucar, s.l.</t>
  </si>
  <si>
    <t>INS.CAB.SU.21M1317 Escaneado de láminas y resolución 96 ppp</t>
  </si>
  <si>
    <t>Match diseño y publicidad s.l.</t>
  </si>
  <si>
    <t>INS.CAB.SU.21A1318 Compra de candados codificados</t>
  </si>
  <si>
    <t>Fernando quindos cobo</t>
  </si>
  <si>
    <t>INS.CAB.SU.21A1319 Compra material vario ferreteria</t>
  </si>
  <si>
    <t>INS.CAB.SU.21M1320 Compra mecanismos descarga cisternas inoforo</t>
  </si>
  <si>
    <t>Saltoki cantabria s.a.</t>
  </si>
  <si>
    <t>INS.CAB.SU.21V1321 Compra de oxigeno y adaptadores</t>
  </si>
  <si>
    <t>Sucesores de belarmino gases y suministros</t>
  </si>
  <si>
    <t>INS.CAB.SE.21V1322 Pago transporte material biológico</t>
  </si>
  <si>
    <t>Fedex spain s.l.</t>
  </si>
  <si>
    <t>INS.CAB.SU.21V1323 Pago análisis material biológico</t>
  </si>
  <si>
    <t>Universidad utrecht</t>
  </si>
  <si>
    <t>INS.CAB.SU.21V1324 Compra material analíticas</t>
  </si>
  <si>
    <t>INS.CAB.SE.21A1325 Reparación cámara congelacion dpto.animales</t>
  </si>
  <si>
    <t>INS.CAB.SE.21M1326 Contratacion camión grua Elefantes</t>
  </si>
  <si>
    <t>Gruas fam s.l.</t>
  </si>
  <si>
    <t>INS.CAB.SU.21E1327 Carteles Jardines</t>
  </si>
  <si>
    <t>INS.CAB.SE.21O1328 Suministro impresión de diplomas</t>
  </si>
  <si>
    <t>S.a.g.j.martinez, s.l.</t>
  </si>
  <si>
    <t>INS.CAB.SU.21A1329 Hipoclorito Sódico</t>
  </si>
  <si>
    <t>Acideka</t>
  </si>
  <si>
    <t>INS.CAB.SU.21O1330 Compra funda de movil (Taquillas)</t>
  </si>
  <si>
    <t>Bazar ekasa</t>
  </si>
  <si>
    <t>INS.CAB.SU.21O1331 Compra copia llave para taquillas</t>
  </si>
  <si>
    <t>Cerrajeria abad</t>
  </si>
  <si>
    <t>INS.CAB.SU.21O1332 Copia llaves visitas guiadas bicic</t>
  </si>
  <si>
    <t>Ferreteria los pedros, s.l.</t>
  </si>
  <si>
    <t>Eaza 21 online annual conf</t>
  </si>
  <si>
    <t>INS.CAB.SE.21V1334 Compra material analíticas</t>
  </si>
  <si>
    <t>Distrivet, s.l.</t>
  </si>
  <si>
    <t>INS.CAB.SU.21V1335 Compra de formol</t>
  </si>
  <si>
    <t>P.q. cantabria</t>
  </si>
  <si>
    <t>INS.CAB.SE.21V1336 Envío carta certificada</t>
  </si>
  <si>
    <t>Correos y telegrafos s.a.</t>
  </si>
  <si>
    <t>INS.CAB.SU.21V1337 Pago material identificación animal</t>
  </si>
  <si>
    <t>Ilustre colegio oficial de veterinarios de cantabria</t>
  </si>
  <si>
    <t>INS.CAB.SU.21V1338 Pago material teleanestesia</t>
  </si>
  <si>
    <t>Dan inject smith gmbh</t>
  </si>
  <si>
    <t>Gonzalo fernandez hoyo</t>
  </si>
  <si>
    <t>INS.CAB.SE.21O1340 Envío correo llave cliente</t>
  </si>
  <si>
    <t>Sociedad estatal correos y telegrafos s.a.</t>
  </si>
  <si>
    <t>EXP.INS.FD.SE.2100034 Revisión puerta cabina del teleférico</t>
  </si>
  <si>
    <t>Rubio Ortiz, Angel</t>
  </si>
  <si>
    <t>EXP.INS.FD.SU.2100035 Guantes para maniobras eléctricas</t>
  </si>
  <si>
    <t>Selcansa, S.A</t>
  </si>
  <si>
    <t>EXP.INS.FD.SU.2100036 Ropa para personal eventual teleférico</t>
  </si>
  <si>
    <t>Cantur, S.A</t>
  </si>
  <si>
    <t>EXP.INS.FD.SU.2100038 Batería para freno de servicio</t>
  </si>
  <si>
    <t>Recambios Arambarri, S.L</t>
  </si>
  <si>
    <t>EXP.INS.FD.SU.2100039 Máquina y rollos de etiquetas</t>
  </si>
  <si>
    <t>Vela Díaz, Manuel</t>
  </si>
  <si>
    <t>EXP.INS.FD.SU.2100040 Batería PLC Omron</t>
  </si>
  <si>
    <t>Herrera, S.L</t>
  </si>
  <si>
    <t>EXP.INS.FD.SU.2100041 Utensilios para reparación vallas madera</t>
  </si>
  <si>
    <t>Sánchez Rodríguez, Mónica</t>
  </si>
  <si>
    <t>EXP.INS.FD.SE.2100042 Transporte de batería desde Pesués</t>
  </si>
  <si>
    <t>Transportes Valle de Liébana, S.L</t>
  </si>
  <si>
    <t>EXP.INS.FD.SE.2100043 Reparación de dos impresoras</t>
  </si>
  <si>
    <t>Bermejo Mantecón, Pedro</t>
  </si>
  <si>
    <t>EXP.INS.HTCOR.SU.21.0006 Adquisición de una cortacesped para el Hotel</t>
  </si>
  <si>
    <t>Ferrecant, s.l</t>
  </si>
  <si>
    <t>EXP.INS.HTCOR.SU.21.0007 Compra de pilas para los mandos de las televisiones</t>
  </si>
  <si>
    <t>Centro papeleria - roberto fdez</t>
  </si>
  <si>
    <t>INS.HO.SE.21.40016 Instalación de dos grigos ergonómicos en la cocina de Nestares</t>
  </si>
  <si>
    <t>Victor hoyos rodriguez</t>
  </si>
  <si>
    <t>INS.HO.SU.21.40017 Compra de marcos para las comuniones de Fontibre</t>
  </si>
  <si>
    <t>Remark chino, s.l.</t>
  </si>
  <si>
    <t>INS.HO.SE.21.40018 Afilar cuchillos para la cocina de Nestares</t>
  </si>
  <si>
    <t>Juan carlos fernandez ceballos</t>
  </si>
  <si>
    <t>INS.HO.SE.21.40019 Reparacion freifora cocina de Nestares</t>
  </si>
  <si>
    <t>Servifrio, s.a</t>
  </si>
  <si>
    <t>21.0013.NE.SU Adquisición de un robor-batidora para la cocina de Nestares</t>
  </si>
  <si>
    <t>River international, s.a</t>
  </si>
  <si>
    <t>INS-HOS.SU.21-2011 Lampara DULUX</t>
  </si>
  <si>
    <t>Electricidad enrique</t>
  </si>
  <si>
    <t>Lorenzo becerril</t>
  </si>
  <si>
    <t>Air -limp</t>
  </si>
  <si>
    <t>Confiteria santos</t>
  </si>
  <si>
    <t>Ien estacion de servicio</t>
  </si>
  <si>
    <t>INS-HOS.SE.21-2016 Revision y Reparacion Urgente  de Maquina de Hielo</t>
  </si>
  <si>
    <t>Cantabra hostelera y alimentacion s.l.</t>
  </si>
  <si>
    <t>INS-HOS.SU.21-2017 Saltoki</t>
  </si>
  <si>
    <t xml:space="preserve">INS-HOS.SE.21-2018 Revision de elementos  Cocina </t>
  </si>
  <si>
    <t>Vega hostel</t>
  </si>
  <si>
    <t>21.0014.AB.SE. Revision y Reparacio botellero Cafetería</t>
  </si>
  <si>
    <t>INS-HOS.SU.21-1080 Adquisicion de Taper +/- 20l. Centrifugadora</t>
  </si>
  <si>
    <t>INS.HO.SU.21-500005 Lavaplatos El cable</t>
  </si>
  <si>
    <t>INS-HOS.SU.21-1081 Reparacion de Maquinari de Hosteleria en self service.</t>
  </si>
  <si>
    <t xml:space="preserve">INS-HOS.SU.21-1082 Sobres para cubiertos </t>
  </si>
  <si>
    <t>Sobaos y quesadas joselin</t>
  </si>
  <si>
    <t>Confitería mª luisa</t>
  </si>
  <si>
    <t>INS-HOS.SE.21-1085 Reparacion Urgente tren de lavado self service</t>
  </si>
  <si>
    <t>INS-HOS.SU.21-1086 Amenities Aliva</t>
  </si>
  <si>
    <t>Chiwawap</t>
  </si>
  <si>
    <t>INS-HOS.SE.21-1087 Reparación Camara y Mesa caliente Self</t>
  </si>
  <si>
    <t>INS-HOS.SE.21-1088 Camion de desatascos Rte. Los Osos</t>
  </si>
  <si>
    <t>F.c.g. cantabria</t>
  </si>
  <si>
    <t>INS-HOS.SE.21-1089 Lodo deparador de Grasas Depósito Fuente Dé</t>
  </si>
  <si>
    <t>Fcc ambito planta de tedes santander</t>
  </si>
  <si>
    <t>INS-HOS.SE.21-1090 Reparaciones en Camara de congelacion almacén Cabárceno</t>
  </si>
  <si>
    <t>INS-HOS.SU.21-1093 Compra de quesos de Cantabria</t>
  </si>
  <si>
    <t>Dist.embutidos y quesos santi s.l.</t>
  </si>
  <si>
    <t>INS-HOS.SU.21-2015 Compra de hielo</t>
  </si>
  <si>
    <t>INS-HOS.SE.21-2013 Air limp</t>
  </si>
  <si>
    <t>21.0015.PNC.SE. Revision  y reparación bajo cámara r-5 caf la mina</t>
  </si>
  <si>
    <t>21.0017.SU.PNC. Adquisición de grifo para fregadero caft la mina</t>
  </si>
  <si>
    <t>INS.CAB.SU.21V1333  eaza 21 online annual conf</t>
  </si>
  <si>
    <t>21.0078.AC.SU. Suministro tuberia rolba 400</t>
  </si>
  <si>
    <t>21.0079.AC.SU. Suministros elementos fontaneria baños vestuarios</t>
  </si>
  <si>
    <t>PRO.21.051 - CANTABRIA "MUNICIPIO A MUNICIPIO"</t>
  </si>
  <si>
    <t>PRO.21.029 (LOTE 1) - Puntero capacitativo</t>
  </si>
  <si>
    <t>PRO.21.029 (LOTE 2) - Puntero capacitativo</t>
  </si>
  <si>
    <t>PRO.21.030 - Herramientas extra</t>
  </si>
  <si>
    <t>PRO.21.031 - La nueva crónica</t>
  </si>
  <si>
    <t>PRO.21.032 - Agencia programación gastronómica mateo&amp;co</t>
  </si>
  <si>
    <t>PRO.21.034 - Estampado pañuelos oits</t>
  </si>
  <si>
    <t>PRO.21.035- Pragrama especial gente viajera (España verde)</t>
  </si>
  <si>
    <t>PRO.21.036 - Viaje Dublín reunión</t>
  </si>
  <si>
    <t>PRO.21.037 - Envío embajada España en Bucarest</t>
  </si>
  <si>
    <t>PRO.21.038 - Guiado de rutas Alto Campoo</t>
  </si>
  <si>
    <t>PRO.21.038.1 - Catering presentación vinilado</t>
  </si>
  <si>
    <t>PRO.21.039 - Creación de campaña abierto por vacaciones</t>
  </si>
  <si>
    <t>PRO.21.040 - Envío materila oet Viena</t>
  </si>
  <si>
    <t>PRO.21.041 - Diseño artístico silos de Bareyo</t>
  </si>
  <si>
    <t>PRO.21.042 - Ota minube</t>
  </si>
  <si>
    <t>PRO.21.043 - Banco de imágenes(LOTE 1)</t>
  </si>
  <si>
    <t>PRO.21.043 - Banco de imágenes(LOTE 4)</t>
  </si>
  <si>
    <t>PRO.21.044 - Campaña exterior Bilbao metro y mupis</t>
  </si>
  <si>
    <t>PRO.21.045 - Alojamiento premios cantábrico excelente</t>
  </si>
  <si>
    <t>PRO.21.046 - Digital press EL PAIS (LOTE 1)</t>
  </si>
  <si>
    <t>PRO.21.046 - Digital press EL PAIS (LOTE 2)</t>
  </si>
  <si>
    <t>PRO.21.047 - Desconexiones Radio Cope</t>
  </si>
  <si>
    <t>PRO.21.048 - Desconexiones Radio Onda Cero</t>
  </si>
  <si>
    <t>PRO.PA.21.049 - Desconexiones radio Cadena Ser</t>
  </si>
  <si>
    <t>PRO.21.050 - Mupis área metropolitana Barcelona</t>
  </si>
  <si>
    <t>PRO.21.052 -Ota Atrápalo</t>
  </si>
  <si>
    <t>PRO.21.053 - Reunión Binter Las Palmas</t>
  </si>
  <si>
    <t>PRO.21.054 - Branday el Mundo</t>
  </si>
  <si>
    <t>PRO.21.055 - Escala Cruceros (LOTE 1)</t>
  </si>
  <si>
    <t>PRO.21.056 - Suministros de material fotográfico (aéreos)</t>
  </si>
  <si>
    <t>PRO.21.057 - Suministros de contenidos audiovisuales</t>
  </si>
  <si>
    <t>PRO.21.058 - Oposición marca La España verde revista de turismo</t>
  </si>
  <si>
    <t>PRO.21.059 - ESPAÑA Verde surfing Green SPAIN</t>
  </si>
  <si>
    <t>PRO.21.060 - Nuevo vídeo ESPAÑA VERDE</t>
  </si>
  <si>
    <t>PRO.21.061 - ESPAÑA VERDE Contestación rechazo provisional Corea del Sur</t>
  </si>
  <si>
    <t>PRO.21.062 - ESPAÑA VERDE dinamización rrss</t>
  </si>
  <si>
    <t>PRO.21.063 - Reunión BUDAPEST (LOTE 1)</t>
  </si>
  <si>
    <t>PRO.21.063 - Reunión BUDAPEST (LOTE 2)</t>
  </si>
  <si>
    <t>PRO.21.064 - Alojamiento y seguro Expovacaciones</t>
  </si>
  <si>
    <t>Central del regalo s.l.u.</t>
  </si>
  <si>
    <t>El corte inglés s.a.</t>
  </si>
  <si>
    <t>Eurocastalia s.a.</t>
  </si>
  <si>
    <t>Alnuar2000 s.l.</t>
  </si>
  <si>
    <t>Mateo&amp;co</t>
  </si>
  <si>
    <t>Luzdeseda s.l.</t>
  </si>
  <si>
    <t>Uniprex s.a.u.</t>
  </si>
  <si>
    <t>Isabel esteban losada</t>
  </si>
  <si>
    <t>Artegarra s.l.</t>
  </si>
  <si>
    <t>Barbara quevedo de celis</t>
  </si>
  <si>
    <t>Areas 2021 s.l.u.</t>
  </si>
  <si>
    <t>Isabel de la sierra</t>
  </si>
  <si>
    <t>Ink and movement</t>
  </si>
  <si>
    <t>Minube media travel s.l.u</t>
  </si>
  <si>
    <t>Pablo madariaga</t>
  </si>
  <si>
    <t>Joaquín gomez sastre</t>
  </si>
  <si>
    <t>Abba publipez</t>
  </si>
  <si>
    <t>Nh hoteles españa s.a.</t>
  </si>
  <si>
    <t>Prisa brand solutions s.l.</t>
  </si>
  <si>
    <t>Radio popular s.a.</t>
  </si>
  <si>
    <t>Propulsora montañesa s.a.</t>
  </si>
  <si>
    <t>Clear channel españa s.l.</t>
  </si>
  <si>
    <t>Atrapalo s.l.</t>
  </si>
  <si>
    <t>Altamira viajes</t>
  </si>
  <si>
    <t>Unidad editorial s.a</t>
  </si>
  <si>
    <t>Transportes terrestres cantabros</t>
  </si>
  <si>
    <t>Javier rosendo</t>
  </si>
  <si>
    <t>Jacmedia</t>
  </si>
  <si>
    <t>Ab asesores propiedad industrial e intelectual s.l.p.</t>
  </si>
  <si>
    <t>Jeremias san martín del nozal</t>
  </si>
  <si>
    <t>Ilumina films s.l.</t>
  </si>
  <si>
    <t>Indole estudio s.l.</t>
  </si>
  <si>
    <t>Maria isabel lastra freige</t>
  </si>
  <si>
    <t>Paradores de turismo de españa s.m.e. s.a.</t>
  </si>
  <si>
    <t>AC PROYECTOS SL</t>
  </si>
  <si>
    <t>SOLUCIONES DE INGENIERIA CIVIL, S.L.P</t>
  </si>
  <si>
    <t>PCI SELANOR</t>
  </si>
  <si>
    <t>GIL SOTO, S.L.</t>
  </si>
  <si>
    <t>RECAMBIOS FRANCISCO SANCHEZ</t>
  </si>
  <si>
    <t>OBERETREBO, S.L.</t>
  </si>
  <si>
    <t>CONSTRUCCIONES METALICAS DEL NORTE, S.L. (COMENOR)</t>
  </si>
  <si>
    <t>ALVEMACO RENTACAR, S.L.</t>
  </si>
  <si>
    <t>SERPRESAN GRUPO PREVING</t>
  </si>
  <si>
    <t xml:space="preserve">CAUCHOS PUNTES, S.L. </t>
  </si>
  <si>
    <t>ARTES GRAFICAS QUINZAÑOS, S.L.</t>
  </si>
  <si>
    <t>API MOVILIDAD, S.A</t>
  </si>
  <si>
    <t>SELCANSA, S.A</t>
  </si>
  <si>
    <t>INSTALACIÓN, TÉCNICA, MONTAJES, SEGURIDAD, S.L.(ITM)</t>
  </si>
  <si>
    <t>ROZAVER, S.L.</t>
  </si>
  <si>
    <t>SERISAN, S.A</t>
  </si>
  <si>
    <t>S.A.G.J.MARTINEZ, S.L.</t>
  </si>
  <si>
    <t>JOSE MANUEL VEGA CALLEJA ARQUITECTOS</t>
  </si>
  <si>
    <t>VALNERA CONSULTORIA Y SISTEMAS SL</t>
  </si>
  <si>
    <t>NATALIA OREÑA VIADERO</t>
  </si>
  <si>
    <t>MANUEL GARCÍA-OLIVA MASCAROS</t>
  </si>
  <si>
    <t>SUMINISTROS MONTEMAR</t>
  </si>
  <si>
    <t>DANIEL SANCHEZ CANALES (DS VERTICALES)</t>
  </si>
  <si>
    <t>INDACCESS, S.L.</t>
  </si>
  <si>
    <t>CANTABRA DE ALQUILERES, S.A.</t>
  </si>
  <si>
    <t>SGS TECNOS, S.A.</t>
  </si>
  <si>
    <t>ELECTRICIDAD LLORENTE, S.L.</t>
  </si>
  <si>
    <t>CONSTRUCTORA OBRAS PUBLICAS SAN EMETERIO, S.A. (COPSESA)</t>
  </si>
  <si>
    <t>21.241.AC.SE. Servicios AT para dirección facultativa de varias obras de tipo hidráulico en Alto Campoo</t>
  </si>
  <si>
    <t>21.242.CA.SE. Revisión anual equipos y sistemas PCI en instalaciones Cantur, S.A.</t>
  </si>
  <si>
    <t>21.276.CA.SU. Suministro material de oficina mes de julio</t>
  </si>
  <si>
    <t>21.277.PNC.SE. Servicios de trasporte por medio de autobus en Parque de Cabárceno</t>
  </si>
  <si>
    <t>21.279.AB.SU. Suministro de repuestos para vehículos y maquinaria pesada del Campo de golf Abra del Pas</t>
  </si>
  <si>
    <t>21.280.AC.SU. Suministro kit para balancín de 12 C de TSF4 Tres Mares</t>
  </si>
  <si>
    <t>21.281.AC.SU. Suministro de ejes centrales balancines de 4, 6 y 8 rodillos para TSF3 Pidruecos</t>
  </si>
  <si>
    <t>21.282.PNC.CO. Obras ejecución de accesos para cuidadores y motorización puertas recinto Jirafas</t>
  </si>
  <si>
    <t>21.284.OFT.SU. Suministro en regimen de alquiler de furgoneta para Almacén de Raos y Oficinas de Turismo</t>
  </si>
  <si>
    <t>21.285.CA.SE. Servicios para realización de 13 PCR para trabajadores de nestares y fuente dé</t>
  </si>
  <si>
    <t>21.286.AC.SU. suministro guarniciones para poleas línea Telesilla "El Cuchillón" TSF2</t>
  </si>
  <si>
    <t>21.287.PNC.SU. Suministro e impresión planos y separatas para Parque de Cabárceno (reedición separatas)</t>
  </si>
  <si>
    <t>21.287.PNC.SU. Suministro e impresión planos y separatas para Parque de Cabárceno (entrada leones marinos)</t>
  </si>
  <si>
    <t>21.288.PNC.CO. Obras de señalización horizontal nuevo serv. autobus Cabárceno (señales)</t>
  </si>
  <si>
    <t>21.288.PNC.CO. Obras de señalización horizontal nuevo serv. autobus Cabárceno (pintado)</t>
  </si>
  <si>
    <t>21.292.NE.SU. suministro adicional de luminarias para sustitución existentes por pantalla de alta eficacia energética en Nestares</t>
  </si>
  <si>
    <t>21.294.CA.SE. servicio de comunicaciones de transmisión de datos para equipos CCTV y sistema alarma instalaciones Cantur</t>
  </si>
  <si>
    <t>21.295.AC.CO. obras de acometida eléctrica en BT y línea comunicaciones para puesta en marcha contro accesos aparc. Calgosa</t>
  </si>
  <si>
    <t>21.303.OFT.SU. Suministro en regimen de alquiler de furgoneta para Almacén de Raos y Oficinas de Turismo</t>
  </si>
  <si>
    <t>21.306.PNC.SE. Servicio de impresionde planos encolados</t>
  </si>
  <si>
    <t>21.312.PNC.SE. Servicios AT redacción proyecto básico y ejecución y dirección facultativa de las obras construcción nuevo recinto lémures en Cabárceno</t>
  </si>
  <si>
    <t>21.316.PNC.SU. Suministro teléfono IP para técnico Hostelería de Cabárceno</t>
  </si>
  <si>
    <t>21.318.CA.SE. Servicios jurídicos en procedimiento ordinario 269-2021</t>
  </si>
  <si>
    <t xml:space="preserve">21.319.CA.SE. Servicios jurídicos en procedimiento ordinario 746-2020 </t>
  </si>
  <si>
    <t>21.322.CA.SU. Suministro de monos desechables para fumigar, mascaras faciales y filtros para Instalaciones de Cantur</t>
  </si>
  <si>
    <t>21.323.CA.SE. Revisión de líneas de vida y puntos de anclaje fijos de protección de caídas en trabajos en altura (PNC: A.AMBIENTAL, ELEFANTES, RTE.OSOS, SELFSERVICE)</t>
  </si>
  <si>
    <t>21.323.CA.SE. Revisión de líneas de vida y puntos de anclaje fijos de protección de caídas en trabajos en altura (PNC: GUEPARDOS, HIPOPOTAMOS, LOBOS, OSOS)</t>
  </si>
  <si>
    <t>21.323.CA.SE. Revisión de líneas de vida y puntos de anclaje fijos de protección de caídas en trabajos en altura (PNC: CAF.GORILAS, PAB.GORILAS, JIRAFAS)</t>
  </si>
  <si>
    <t>21.323.CA.SE. Revisión de líneas de vida y puntos de anclaje fijos de protección de caídas en trabajos en altura (FUENTE DÉ)</t>
  </si>
  <si>
    <t>21.323.CA.SE. Revisión de líneas de vida y puntos de anclaje fijos de protección de caídas en trabajos en altura (ALTO CAMPOO)</t>
  </si>
  <si>
    <t>21.333.PNC.SU. Adecuación RD 1215/1997 e implantación medidas seguridad para máquinas taller mto. Cabárceno</t>
  </si>
  <si>
    <t>21.335.CA.SU. Suministro material de oficina mes de septiembre</t>
  </si>
  <si>
    <t>21.342.AC.CO. Obras mejora y centralización infraestructuras eléctricas en BT y línea comunicaciones en Calgosa Alto Campoo</t>
  </si>
  <si>
    <t>21.344.AC.CO. Obras de canaliazcion de aguas pluviales y escorrentia en estacion booster en la estacion de esqui de Alto Campoo</t>
  </si>
  <si>
    <t>INGENIA OFICINA DE INGENIERIA Y ARQUITECTURA S.L.</t>
  </si>
  <si>
    <t>FONTANERIA INGUALVA S.L.</t>
  </si>
  <si>
    <t>CANALSA DE MAQUINARIA S.L.</t>
  </si>
  <si>
    <t>NORCLEAN S.L.</t>
  </si>
  <si>
    <t>FERMACIA FERNADEZ ABASCAL</t>
  </si>
  <si>
    <t>SAYTEL INFORMATICA, S.L.</t>
  </si>
  <si>
    <t>ACTIVIDADES DE SEGURIDAD VIAL CANTABRICO, S.L.U.</t>
  </si>
  <si>
    <t>GANADOS PUENTE S.L.</t>
  </si>
  <si>
    <t>ESTRADA INDUSTRIAL S.A.</t>
  </si>
  <si>
    <t>PROSER MEDICAL SYSTEMS S.L.</t>
  </si>
  <si>
    <t>HERPESA</t>
  </si>
  <si>
    <t>ACICATECH SERVICIOS TECNOLOGICOS S.L.</t>
  </si>
  <si>
    <t>FERNANDO GOMEZ</t>
  </si>
  <si>
    <t>ALLIANZ COMPAÑIA DE SEGUROS</t>
  </si>
  <si>
    <t>21.0001.AB.SE Servicios asistencia tecnica actualizacion y modificacion sistema proyecto sistema dew riego Abra de</t>
  </si>
  <si>
    <t>21.0002.PNC.SU Suministro y sustitucion compnentes remolque de suminsitro de gasolina en PNC</t>
  </si>
  <si>
    <t>21.0005.CA.SU Suminstro de material auxiliar para equipos y aparatos de elevacion</t>
  </si>
  <si>
    <t>21.0006.CA.SU Suministro de material COVID-19</t>
  </si>
  <si>
    <t>21.0007.CA.SU Suministro de crema solar para proteccion de quemaduras por radiacion ultravioleta</t>
  </si>
  <si>
    <t>21.0008.CA.SU Suministro de equipamiento telefonia centralita Fuente de, Abra del PAs y Nestares</t>
  </si>
  <si>
    <t>21.0020.AC.CO Obras renovacion señalizacion Horiz. aparacamiento Calgosa en Estacion esqui Alto Campoo</t>
  </si>
  <si>
    <t>21.0023.AC.SE Servicios de apoyo con tractor para hidrosiembre sobre taludes y pistas en estacion Alto Campoo</t>
  </si>
  <si>
    <t>21.0024.CA.SU Suministro para subsanaciones incedencias en instalaciones de Gas Propano</t>
  </si>
  <si>
    <t>21.0027.PNC.SU Suministro bateria de Litio desfibrilador Powerheart G-5 PNC</t>
  </si>
  <si>
    <t>21.0038.CA.SE Servicios de migracionde MS Dynamics NAV de version 2016 a Businees Central 14</t>
  </si>
  <si>
    <t>21.0039.PNC.SE Servicio demostracion de perros pastores, adiestramiento y suministro  de ovejas y ocas</t>
  </si>
  <si>
    <t>21.0042.CA.SE Servicio de seguro multirriesgo par las instalaciones de CANTUR</t>
  </si>
  <si>
    <t>21.0046.HOS.SU Suministro de quesos de Cantabria</t>
  </si>
  <si>
    <t>21.0030.CA.SU Suministro silla ergonomica de oficina en oficina centrales</t>
  </si>
  <si>
    <t>21.0067.PRO.SE - Servicio de Alojamiento / Bell Europa</t>
  </si>
  <si>
    <t xml:space="preserve">21.241.AC.SE. Servicios AT para dirección facultativa de varias obras de tipo hidráulico en Alto Campoo </t>
  </si>
  <si>
    <t>21.296.PNC.SU. Suministro de vinilos para casetas de información Parque de Cabárceno</t>
  </si>
  <si>
    <t>21.346.AB.CO. Obras de renovacion acometida electrica del cuadro secundario de BT en cancha de practicas del Campo de golf del Abra del pas</t>
  </si>
  <si>
    <t>INS.AB.SE.21.117 Servicio de profesor de golf en Abra del Pas</t>
  </si>
  <si>
    <t>INS.AB.SE.21.093 Limpieza urgente de fosa septica y traslado a planta</t>
  </si>
  <si>
    <t>INS.AB.SE.21.095 Resiembra calles con maquina , desplazamiento y camion ida/vuelta</t>
  </si>
  <si>
    <t xml:space="preserve">INS.AB.SU.21.107 Suministro de zapatos de golf </t>
  </si>
  <si>
    <t>INS.CAB.SE.21V1339 Servicio  de Redacción Informe temcnico pastores electricos</t>
  </si>
  <si>
    <t>INS-HOS.SU.21-1084 Suministro de reposteria</t>
  </si>
  <si>
    <t>INS-HOS.SU.21-1083 Suminstro Sobao pasiego IGP</t>
  </si>
  <si>
    <t xml:space="preserve">INS-HOS.SU.21-2012 Suministro de menaje </t>
  </si>
  <si>
    <t>INS-HOS.SU.21-2014 Suministro de reposteria</t>
  </si>
  <si>
    <t>CONTRATOS MENORES. III TRIMESTRE 2021</t>
  </si>
  <si>
    <t>Actualizado 31/10/2021</t>
  </si>
  <si>
    <t>PRO.21.043 - Banco de imágenes(LOTE 2)</t>
  </si>
  <si>
    <t>DENOMINACION</t>
  </si>
  <si>
    <t xml:space="preserve"> ADJUDICACIÓN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</si>
</sst>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16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24"/>
  <sheetViews>
    <sheetView tabSelected="1" workbookViewId="0">
      <selection activeCell="C5" sqref="C5:D5"/>
    </sheetView>
  </sheetViews>
  <sheetFormatPr baseColWidth="10" defaultRowHeight="15" x14ac:dyDescent="0.25"/>
  <cols>
    <col min="1" max="1" width="6.42578125" customWidth="1"/>
    <col min="2" max="2" width="82" customWidth="1"/>
    <col min="3" max="3" width="44.28515625" customWidth="1"/>
    <col min="4" max="4" width="23.28515625" style="2" customWidth="1"/>
    <col min="5" max="5" width="13.28515625" bestFit="1" customWidth="1"/>
  </cols>
  <sheetData>
    <row r="4" spans="2:5" x14ac:dyDescent="0.25">
      <c r="D4"/>
    </row>
    <row r="5" spans="2:5" x14ac:dyDescent="0.25">
      <c r="B5" s="4"/>
      <c r="C5" s="5" t="s">
        <v>370</v>
      </c>
      <c r="D5" s="5"/>
    </row>
    <row r="6" spans="2:5" x14ac:dyDescent="0.25">
      <c r="B6" s="4"/>
      <c r="C6" s="4"/>
      <c r="D6" s="4"/>
    </row>
    <row r="7" spans="2:5" ht="28.5" x14ac:dyDescent="0.45">
      <c r="B7" s="3" t="s">
        <v>369</v>
      </c>
      <c r="C7" s="6"/>
      <c r="D7" s="4"/>
    </row>
    <row r="11" spans="2:5" ht="21" customHeight="1" x14ac:dyDescent="0.25">
      <c r="B11" s="8" t="s">
        <v>372</v>
      </c>
      <c r="C11" s="8" t="s">
        <v>0</v>
      </c>
      <c r="D11" s="7" t="s">
        <v>373</v>
      </c>
    </row>
    <row r="12" spans="2:5" ht="21" customHeight="1" x14ac:dyDescent="0.25">
      <c r="B12" s="8"/>
      <c r="C12" s="8"/>
      <c r="D12" s="7"/>
    </row>
    <row r="13" spans="2:5" x14ac:dyDescent="0.25">
      <c r="B13" s="9" t="s">
        <v>5</v>
      </c>
      <c r="C13" s="10" t="s">
        <v>6</v>
      </c>
      <c r="D13" s="11">
        <v>484</v>
      </c>
    </row>
    <row r="14" spans="2:5" ht="25.5" x14ac:dyDescent="0.25">
      <c r="B14" s="12" t="s">
        <v>8</v>
      </c>
      <c r="C14" s="13" t="s">
        <v>4</v>
      </c>
      <c r="D14" s="14">
        <v>1452</v>
      </c>
    </row>
    <row r="15" spans="2:5" x14ac:dyDescent="0.25">
      <c r="B15" s="15" t="s">
        <v>11</v>
      </c>
      <c r="C15" s="10" t="s">
        <v>12</v>
      </c>
      <c r="D15" s="11">
        <v>3611.85</v>
      </c>
      <c r="E15" s="1"/>
    </row>
    <row r="16" spans="2:5" x14ac:dyDescent="0.25">
      <c r="B16" s="16" t="s">
        <v>14</v>
      </c>
      <c r="C16" s="13" t="s">
        <v>15</v>
      </c>
      <c r="D16" s="14">
        <v>600</v>
      </c>
    </row>
    <row r="17" spans="2:5" x14ac:dyDescent="0.25">
      <c r="B17" s="15" t="s">
        <v>18</v>
      </c>
      <c r="C17" s="10" t="s">
        <v>19</v>
      </c>
      <c r="D17" s="17">
        <v>2407.9</v>
      </c>
    </row>
    <row r="18" spans="2:5" x14ac:dyDescent="0.25">
      <c r="B18" s="12" t="s">
        <v>1</v>
      </c>
      <c r="C18" s="18" t="s">
        <v>2</v>
      </c>
      <c r="D18" s="14">
        <v>523.74850000000004</v>
      </c>
    </row>
    <row r="19" spans="2:5" x14ac:dyDescent="0.25">
      <c r="B19" s="9" t="s">
        <v>3</v>
      </c>
      <c r="C19" s="10" t="s">
        <v>4</v>
      </c>
      <c r="D19" s="11">
        <v>1402.2205999999999</v>
      </c>
    </row>
    <row r="20" spans="2:5" x14ac:dyDescent="0.25">
      <c r="B20" s="12" t="s">
        <v>7</v>
      </c>
      <c r="C20" s="13" t="s">
        <v>142</v>
      </c>
      <c r="D20" s="14">
        <v>871.2</v>
      </c>
    </row>
    <row r="21" spans="2:5" x14ac:dyDescent="0.25">
      <c r="B21" s="15" t="s">
        <v>9</v>
      </c>
      <c r="C21" s="10" t="s">
        <v>10</v>
      </c>
      <c r="D21" s="11">
        <v>3581.6</v>
      </c>
      <c r="E21" s="1"/>
    </row>
    <row r="22" spans="2:5" x14ac:dyDescent="0.25">
      <c r="B22" s="16" t="s">
        <v>16</v>
      </c>
      <c r="C22" s="13" t="s">
        <v>17</v>
      </c>
      <c r="D22" s="14">
        <v>1686.9094</v>
      </c>
    </row>
    <row r="23" spans="2:5" x14ac:dyDescent="0.25">
      <c r="B23" s="15" t="s">
        <v>20</v>
      </c>
      <c r="C23" s="10" t="s">
        <v>21</v>
      </c>
      <c r="D23" s="17">
        <v>1908.4603999999999</v>
      </c>
    </row>
    <row r="24" spans="2:5" x14ac:dyDescent="0.25">
      <c r="B24" s="12" t="s">
        <v>13</v>
      </c>
      <c r="C24" s="18" t="s">
        <v>4</v>
      </c>
      <c r="D24" s="14">
        <v>2047.4168</v>
      </c>
    </row>
    <row r="25" spans="2:5" x14ac:dyDescent="0.25">
      <c r="B25" s="9" t="s">
        <v>354</v>
      </c>
      <c r="C25" s="10" t="s">
        <v>183</v>
      </c>
      <c r="D25" s="11">
        <v>238.89</v>
      </c>
    </row>
    <row r="26" spans="2:5" ht="25.5" x14ac:dyDescent="0.25">
      <c r="B26" s="12" t="s">
        <v>341</v>
      </c>
      <c r="C26" s="13" t="s">
        <v>327</v>
      </c>
      <c r="D26" s="14">
        <f>2400*1.21</f>
        <v>2904</v>
      </c>
    </row>
    <row r="27" spans="2:5" x14ac:dyDescent="0.25">
      <c r="B27" s="15" t="s">
        <v>342</v>
      </c>
      <c r="C27" s="10" t="s">
        <v>328</v>
      </c>
      <c r="D27" s="11">
        <f>4900*1.21</f>
        <v>5929</v>
      </c>
      <c r="E27" s="1"/>
    </row>
    <row r="28" spans="2:5" x14ac:dyDescent="0.25">
      <c r="B28" s="16" t="s">
        <v>343</v>
      </c>
      <c r="C28" s="13" t="s">
        <v>329</v>
      </c>
      <c r="D28" s="14">
        <f>1.21*790.24</f>
        <v>956.19039999999995</v>
      </c>
    </row>
    <row r="29" spans="2:5" x14ac:dyDescent="0.25">
      <c r="B29" s="15" t="s">
        <v>344</v>
      </c>
      <c r="C29" s="10" t="s">
        <v>330</v>
      </c>
      <c r="D29" s="17">
        <f>1.21*582.3</f>
        <v>704.58299999999997</v>
      </c>
    </row>
    <row r="30" spans="2:5" ht="25.5" x14ac:dyDescent="0.25">
      <c r="B30" s="12" t="s">
        <v>345</v>
      </c>
      <c r="C30" s="18" t="s">
        <v>331</v>
      </c>
      <c r="D30" s="14">
        <f>1.04*1877.4</f>
        <v>1952.4960000000001</v>
      </c>
    </row>
    <row r="31" spans="2:5" x14ac:dyDescent="0.25">
      <c r="B31" s="9" t="s">
        <v>346</v>
      </c>
      <c r="C31" s="10" t="s">
        <v>332</v>
      </c>
      <c r="D31" s="11">
        <f>1.21*700</f>
        <v>847</v>
      </c>
    </row>
    <row r="32" spans="2:5" x14ac:dyDescent="0.25">
      <c r="B32" s="12" t="s">
        <v>153</v>
      </c>
      <c r="C32" s="13" t="s">
        <v>154</v>
      </c>
      <c r="D32" s="14">
        <v>672.46</v>
      </c>
    </row>
    <row r="33" spans="2:5" x14ac:dyDescent="0.25">
      <c r="B33" s="15" t="s">
        <v>166</v>
      </c>
      <c r="C33" s="10" t="s">
        <v>162</v>
      </c>
      <c r="D33" s="11">
        <v>84.7</v>
      </c>
    </row>
    <row r="34" spans="2:5" x14ac:dyDescent="0.25">
      <c r="B34" s="16" t="s">
        <v>186</v>
      </c>
      <c r="C34" s="13" t="s">
        <v>152</v>
      </c>
      <c r="D34" s="14">
        <v>62.92</v>
      </c>
    </row>
    <row r="35" spans="2:5" x14ac:dyDescent="0.25">
      <c r="B35" s="15" t="s">
        <v>187</v>
      </c>
      <c r="C35" s="10" t="s">
        <v>66</v>
      </c>
      <c r="D35" s="17">
        <v>57.319999999999993</v>
      </c>
    </row>
    <row r="36" spans="2:5" ht="25.5" x14ac:dyDescent="0.25">
      <c r="B36" s="12" t="s">
        <v>347</v>
      </c>
      <c r="C36" s="18" t="s">
        <v>333</v>
      </c>
      <c r="D36" s="14">
        <v>47750</v>
      </c>
    </row>
    <row r="37" spans="2:5" ht="25.5" x14ac:dyDescent="0.25">
      <c r="B37" s="9" t="s">
        <v>348</v>
      </c>
      <c r="C37" s="10" t="s">
        <v>334</v>
      </c>
      <c r="D37" s="11">
        <v>4345.1099999999997</v>
      </c>
      <c r="E37" s="1"/>
    </row>
    <row r="38" spans="2:5" x14ac:dyDescent="0.25">
      <c r="B38" s="12" t="s">
        <v>349</v>
      </c>
      <c r="C38" s="13" t="s">
        <v>335</v>
      </c>
      <c r="D38" s="14">
        <v>8626.92</v>
      </c>
      <c r="E38" s="1"/>
    </row>
    <row r="39" spans="2:5" x14ac:dyDescent="0.25">
      <c r="B39" s="15" t="s">
        <v>350</v>
      </c>
      <c r="C39" s="10" t="s">
        <v>336</v>
      </c>
      <c r="D39" s="11">
        <v>879.58</v>
      </c>
    </row>
    <row r="40" spans="2:5" x14ac:dyDescent="0.25">
      <c r="B40" s="16" t="s">
        <v>355</v>
      </c>
      <c r="C40" s="13" t="s">
        <v>337</v>
      </c>
      <c r="D40" s="14">
        <v>252.29</v>
      </c>
    </row>
    <row r="41" spans="2:5" x14ac:dyDescent="0.25">
      <c r="B41" s="15" t="s">
        <v>351</v>
      </c>
      <c r="C41" s="10" t="s">
        <v>338</v>
      </c>
      <c r="D41" s="17">
        <v>14979.8</v>
      </c>
    </row>
    <row r="42" spans="2:5" ht="25.5" x14ac:dyDescent="0.25">
      <c r="B42" s="12" t="s">
        <v>352</v>
      </c>
      <c r="C42" s="18" t="s">
        <v>339</v>
      </c>
      <c r="D42" s="14">
        <v>18143.95</v>
      </c>
    </row>
    <row r="43" spans="2:5" x14ac:dyDescent="0.25">
      <c r="B43" s="9" t="s">
        <v>353</v>
      </c>
      <c r="C43" s="10" t="s">
        <v>340</v>
      </c>
      <c r="D43" s="11">
        <v>7500</v>
      </c>
      <c r="E43" s="1"/>
    </row>
    <row r="44" spans="2:5" x14ac:dyDescent="0.25">
      <c r="B44" s="12" t="s">
        <v>356</v>
      </c>
      <c r="C44" s="13" t="s">
        <v>264</v>
      </c>
      <c r="D44" s="14">
        <v>115</v>
      </c>
    </row>
    <row r="45" spans="2:5" x14ac:dyDescent="0.25">
      <c r="B45" s="15" t="s">
        <v>189</v>
      </c>
      <c r="C45" s="10" t="s">
        <v>22</v>
      </c>
      <c r="D45" s="11">
        <v>12.0032</v>
      </c>
    </row>
    <row r="46" spans="2:5" x14ac:dyDescent="0.25">
      <c r="B46" s="16" t="s">
        <v>190</v>
      </c>
      <c r="C46" s="13" t="s">
        <v>23</v>
      </c>
      <c r="D46" s="14">
        <v>13.9755</v>
      </c>
    </row>
    <row r="47" spans="2:5" ht="25.5" x14ac:dyDescent="0.25">
      <c r="B47" s="9" t="s">
        <v>357</v>
      </c>
      <c r="C47" s="10" t="s">
        <v>266</v>
      </c>
      <c r="D47" s="17">
        <f>1.21*3900</f>
        <v>4719</v>
      </c>
      <c r="E47" s="1"/>
    </row>
    <row r="48" spans="2:5" ht="25.5" x14ac:dyDescent="0.25">
      <c r="B48" s="12" t="s">
        <v>293</v>
      </c>
      <c r="C48" s="18" t="s">
        <v>265</v>
      </c>
      <c r="D48" s="14">
        <f>1.21*4600</f>
        <v>5566</v>
      </c>
      <c r="E48" s="1"/>
    </row>
    <row r="49" spans="2:5" x14ac:dyDescent="0.25">
      <c r="B49" s="9" t="s">
        <v>294</v>
      </c>
      <c r="C49" s="10" t="s">
        <v>267</v>
      </c>
      <c r="D49" s="11">
        <f>1.21*7697.68</f>
        <v>9314.1928000000007</v>
      </c>
      <c r="E49" s="1"/>
    </row>
    <row r="50" spans="2:5" x14ac:dyDescent="0.25">
      <c r="B50" s="12" t="s">
        <v>295</v>
      </c>
      <c r="C50" s="13" t="s">
        <v>268</v>
      </c>
      <c r="D50" s="14">
        <f>1.21*2799.45</f>
        <v>3387.3344999999995</v>
      </c>
      <c r="E50" s="1"/>
    </row>
    <row r="51" spans="2:5" x14ac:dyDescent="0.25">
      <c r="B51" s="15" t="s">
        <v>296</v>
      </c>
      <c r="C51" s="10" t="s">
        <v>256</v>
      </c>
      <c r="D51" s="11">
        <f>1.21*14489.64</f>
        <v>17532.464399999997</v>
      </c>
    </row>
    <row r="52" spans="2:5" ht="25.5" x14ac:dyDescent="0.25">
      <c r="B52" s="12" t="s">
        <v>297</v>
      </c>
      <c r="C52" s="13" t="s">
        <v>269</v>
      </c>
      <c r="D52" s="14">
        <f>1.21*14950</f>
        <v>18089.5</v>
      </c>
    </row>
    <row r="53" spans="2:5" x14ac:dyDescent="0.25">
      <c r="B53" s="15" t="s">
        <v>298</v>
      </c>
      <c r="C53" s="10" t="s">
        <v>4</v>
      </c>
      <c r="D53" s="17">
        <f>1.21*9018.18</f>
        <v>10911.997799999999</v>
      </c>
      <c r="E53" s="1"/>
    </row>
    <row r="54" spans="2:5" x14ac:dyDescent="0.25">
      <c r="B54" s="9" t="s">
        <v>299</v>
      </c>
      <c r="C54" s="10" t="s">
        <v>270</v>
      </c>
      <c r="D54" s="11">
        <f>1.21*5266</f>
        <v>6371.86</v>
      </c>
      <c r="E54" s="1"/>
    </row>
    <row r="55" spans="2:5" ht="25.5" x14ac:dyDescent="0.25">
      <c r="B55" s="16" t="s">
        <v>300</v>
      </c>
      <c r="C55" s="18" t="s">
        <v>271</v>
      </c>
      <c r="D55" s="14">
        <f>1.21*16812.16</f>
        <v>20342.713599999999</v>
      </c>
    </row>
    <row r="56" spans="2:5" ht="25.5" x14ac:dyDescent="0.25">
      <c r="B56" s="9" t="s">
        <v>301</v>
      </c>
      <c r="C56" s="10" t="s">
        <v>272</v>
      </c>
      <c r="D56" s="11">
        <f>1.21*3600</f>
        <v>4356</v>
      </c>
      <c r="E56" s="1"/>
    </row>
    <row r="57" spans="2:5" x14ac:dyDescent="0.25">
      <c r="B57" s="16" t="s">
        <v>302</v>
      </c>
      <c r="C57" s="13" t="s">
        <v>273</v>
      </c>
      <c r="D57" s="14">
        <v>1677</v>
      </c>
    </row>
    <row r="58" spans="2:5" x14ac:dyDescent="0.25">
      <c r="B58" s="15" t="s">
        <v>303</v>
      </c>
      <c r="C58" s="10" t="s">
        <v>274</v>
      </c>
      <c r="D58" s="17">
        <f>1.21*9680</f>
        <v>11712.8</v>
      </c>
    </row>
    <row r="59" spans="2:5" ht="25.5" x14ac:dyDescent="0.25">
      <c r="B59" s="12" t="s">
        <v>305</v>
      </c>
      <c r="C59" s="18" t="s">
        <v>275</v>
      </c>
      <c r="D59" s="14">
        <f>1.21*2040</f>
        <v>2468.4</v>
      </c>
    </row>
    <row r="60" spans="2:5" ht="25.5" x14ac:dyDescent="0.25">
      <c r="B60" s="9" t="s">
        <v>304</v>
      </c>
      <c r="C60" s="10" t="s">
        <v>275</v>
      </c>
      <c r="D60" s="11">
        <f>1.21*4499.99</f>
        <v>5444.9878999999992</v>
      </c>
      <c r="E60" s="1"/>
    </row>
    <row r="61" spans="2:5" x14ac:dyDescent="0.25">
      <c r="B61" s="12" t="s">
        <v>307</v>
      </c>
      <c r="C61" s="13" t="s">
        <v>276</v>
      </c>
      <c r="D61" s="14">
        <f>1.21*10000</f>
        <v>12100</v>
      </c>
    </row>
    <row r="62" spans="2:5" x14ac:dyDescent="0.25">
      <c r="B62" s="15" t="s">
        <v>306</v>
      </c>
      <c r="C62" s="10" t="s">
        <v>333</v>
      </c>
      <c r="D62" s="11">
        <f>1.21*3000</f>
        <v>3630</v>
      </c>
      <c r="E62" s="1"/>
    </row>
    <row r="63" spans="2:5" ht="25.5" x14ac:dyDescent="0.25">
      <c r="B63" s="12" t="s">
        <v>308</v>
      </c>
      <c r="C63" s="13" t="s">
        <v>277</v>
      </c>
      <c r="D63" s="14">
        <f>1.21*541.8</f>
        <v>655.57799999999997</v>
      </c>
    </row>
    <row r="64" spans="2:5" ht="25.5" x14ac:dyDescent="0.25">
      <c r="B64" s="9" t="s">
        <v>309</v>
      </c>
      <c r="C64" s="10" t="s">
        <v>278</v>
      </c>
      <c r="D64" s="17">
        <f>1.21*2001.5</f>
        <v>2421.8150000000001</v>
      </c>
    </row>
    <row r="65" spans="2:5" ht="25.5" x14ac:dyDescent="0.25">
      <c r="B65" s="12" t="s">
        <v>310</v>
      </c>
      <c r="C65" s="18" t="s">
        <v>279</v>
      </c>
      <c r="D65" s="14">
        <f>1.21*39974.38</f>
        <v>48368.999799999998</v>
      </c>
    </row>
    <row r="66" spans="2:5" x14ac:dyDescent="0.25">
      <c r="B66" s="9" t="s">
        <v>358</v>
      </c>
      <c r="C66" s="10" t="s">
        <v>280</v>
      </c>
      <c r="D66" s="11">
        <f>1.21*590</f>
        <v>713.9</v>
      </c>
    </row>
    <row r="67" spans="2:5" ht="25.5" x14ac:dyDescent="0.25">
      <c r="B67" s="12" t="s">
        <v>311</v>
      </c>
      <c r="C67" s="13" t="s">
        <v>72</v>
      </c>
      <c r="D67" s="14">
        <f>1.21*3900</f>
        <v>4719</v>
      </c>
      <c r="E67" s="1"/>
    </row>
    <row r="68" spans="2:5" x14ac:dyDescent="0.25">
      <c r="B68" s="15" t="s">
        <v>312</v>
      </c>
      <c r="C68" s="10" t="s">
        <v>281</v>
      </c>
      <c r="D68" s="11">
        <f>1.21*460.01</f>
        <v>556.61209999999994</v>
      </c>
    </row>
    <row r="69" spans="2:5" x14ac:dyDescent="0.25">
      <c r="B69" s="16" t="s">
        <v>313</v>
      </c>
      <c r="C69" s="13" t="s">
        <v>282</v>
      </c>
      <c r="D69" s="14">
        <f>1.21*10000</f>
        <v>12100</v>
      </c>
    </row>
    <row r="70" spans="2:5" x14ac:dyDescent="0.25">
      <c r="B70" s="15" t="s">
        <v>314</v>
      </c>
      <c r="C70" s="10" t="s">
        <v>283</v>
      </c>
      <c r="D70" s="17">
        <f>1.21*174.92</f>
        <v>211.65319999999997</v>
      </c>
    </row>
    <row r="71" spans="2:5" x14ac:dyDescent="0.25">
      <c r="B71" s="12" t="s">
        <v>315</v>
      </c>
      <c r="C71" s="18" t="s">
        <v>284</v>
      </c>
      <c r="D71" s="14">
        <f>1.21*850</f>
        <v>1028.5</v>
      </c>
    </row>
    <row r="72" spans="2:5" x14ac:dyDescent="0.25">
      <c r="B72" s="9" t="s">
        <v>316</v>
      </c>
      <c r="C72" s="10" t="s">
        <v>285</v>
      </c>
      <c r="D72" s="11">
        <f>1.21*375</f>
        <v>453.75</v>
      </c>
    </row>
    <row r="73" spans="2:5" ht="25.5" x14ac:dyDescent="0.25">
      <c r="B73" s="12" t="s">
        <v>317</v>
      </c>
      <c r="C73" s="13" t="s">
        <v>286</v>
      </c>
      <c r="D73" s="14">
        <f>1.21*1594.4</f>
        <v>1929.2240000000002</v>
      </c>
    </row>
    <row r="74" spans="2:5" x14ac:dyDescent="0.25">
      <c r="B74" s="15" t="s">
        <v>322</v>
      </c>
      <c r="C74" s="10" t="s">
        <v>288</v>
      </c>
      <c r="D74" s="11">
        <f>1.21*3675</f>
        <v>4446.75</v>
      </c>
      <c r="E74" s="1"/>
    </row>
    <row r="75" spans="2:5" x14ac:dyDescent="0.25">
      <c r="B75" s="16" t="s">
        <v>321</v>
      </c>
      <c r="C75" s="13" t="s">
        <v>288</v>
      </c>
      <c r="D75" s="14">
        <f>1.21*450</f>
        <v>544.5</v>
      </c>
    </row>
    <row r="76" spans="2:5" x14ac:dyDescent="0.25">
      <c r="B76" s="15" t="s">
        <v>318</v>
      </c>
      <c r="C76" s="10" t="s">
        <v>287</v>
      </c>
      <c r="D76" s="17">
        <f>1.21*2610</f>
        <v>3158.1</v>
      </c>
    </row>
    <row r="77" spans="2:5" ht="25.5" x14ac:dyDescent="0.25">
      <c r="B77" s="12" t="s">
        <v>320</v>
      </c>
      <c r="C77" s="18" t="s">
        <v>289</v>
      </c>
      <c r="D77" s="14">
        <f>1.21*875</f>
        <v>1058.75</v>
      </c>
    </row>
    <row r="78" spans="2:5" ht="25.5" x14ac:dyDescent="0.25">
      <c r="B78" s="9" t="s">
        <v>319</v>
      </c>
      <c r="C78" s="10" t="s">
        <v>288</v>
      </c>
      <c r="D78" s="11">
        <f>1.21*780</f>
        <v>943.8</v>
      </c>
    </row>
    <row r="79" spans="2:5" ht="25.5" x14ac:dyDescent="0.25">
      <c r="B79" s="12" t="s">
        <v>323</v>
      </c>
      <c r="C79" s="13" t="s">
        <v>290</v>
      </c>
      <c r="D79" s="14">
        <f>1.21*14900</f>
        <v>18029</v>
      </c>
    </row>
    <row r="80" spans="2:5" x14ac:dyDescent="0.25">
      <c r="B80" s="15" t="s">
        <v>324</v>
      </c>
      <c r="C80" s="10" t="s">
        <v>268</v>
      </c>
      <c r="D80" s="11">
        <f>1.21*2804.24</f>
        <v>3393.1303999999996</v>
      </c>
      <c r="E80" s="1"/>
    </row>
    <row r="81" spans="2:5" x14ac:dyDescent="0.25">
      <c r="B81" s="16" t="s">
        <v>325</v>
      </c>
      <c r="C81" s="13" t="s">
        <v>291</v>
      </c>
      <c r="D81" s="14">
        <f>1.21*24582.16</f>
        <v>29744.4136</v>
      </c>
    </row>
    <row r="82" spans="2:5" x14ac:dyDescent="0.25">
      <c r="B82" s="15" t="s">
        <v>326</v>
      </c>
      <c r="C82" s="10" t="s">
        <v>292</v>
      </c>
      <c r="D82" s="17">
        <f>1.21*32255.58</f>
        <v>39029.251799999998</v>
      </c>
    </row>
    <row r="83" spans="2:5" ht="25.5" x14ac:dyDescent="0.25">
      <c r="B83" s="12" t="s">
        <v>359</v>
      </c>
      <c r="C83" s="18" t="s">
        <v>291</v>
      </c>
      <c r="D83" s="14">
        <f>1.21*5980.21</f>
        <v>7236.0540999999994</v>
      </c>
      <c r="E83" s="1"/>
    </row>
    <row r="84" spans="2:5" x14ac:dyDescent="0.25">
      <c r="B84" s="9" t="s">
        <v>123</v>
      </c>
      <c r="C84" s="10" t="s">
        <v>124</v>
      </c>
      <c r="D84" s="11">
        <v>223.85</v>
      </c>
    </row>
    <row r="85" spans="2:5" x14ac:dyDescent="0.25">
      <c r="B85" s="12" t="s">
        <v>137</v>
      </c>
      <c r="C85" s="13" t="s">
        <v>138</v>
      </c>
      <c r="D85" s="14">
        <v>21.78</v>
      </c>
    </row>
    <row r="86" spans="2:5" x14ac:dyDescent="0.25">
      <c r="B86" s="15" t="s">
        <v>139</v>
      </c>
      <c r="C86" s="10" t="s">
        <v>140</v>
      </c>
      <c r="D86" s="11">
        <v>48.4</v>
      </c>
    </row>
    <row r="87" spans="2:5" x14ac:dyDescent="0.25">
      <c r="B87" s="16" t="s">
        <v>125</v>
      </c>
      <c r="C87" s="13" t="s">
        <v>126</v>
      </c>
      <c r="D87" s="14">
        <v>72.349999999999994</v>
      </c>
    </row>
    <row r="88" spans="2:5" x14ac:dyDescent="0.25">
      <c r="B88" s="15" t="s">
        <v>127</v>
      </c>
      <c r="C88" s="10" t="s">
        <v>128</v>
      </c>
      <c r="D88" s="17">
        <v>159.6</v>
      </c>
    </row>
    <row r="89" spans="2:5" x14ac:dyDescent="0.25">
      <c r="B89" s="12" t="s">
        <v>129</v>
      </c>
      <c r="C89" s="18" t="s">
        <v>130</v>
      </c>
      <c r="D89" s="14">
        <v>288.08000000000004</v>
      </c>
    </row>
    <row r="90" spans="2:5" x14ac:dyDescent="0.25">
      <c r="B90" s="9" t="s">
        <v>131</v>
      </c>
      <c r="C90" s="10" t="s">
        <v>132</v>
      </c>
      <c r="D90" s="11">
        <v>161.08000000000001</v>
      </c>
    </row>
    <row r="91" spans="2:5" x14ac:dyDescent="0.25">
      <c r="B91" s="12" t="s">
        <v>133</v>
      </c>
      <c r="C91" s="13" t="s">
        <v>134</v>
      </c>
      <c r="D91" s="14">
        <v>84.4</v>
      </c>
    </row>
    <row r="92" spans="2:5" x14ac:dyDescent="0.25">
      <c r="B92" s="15" t="s">
        <v>135</v>
      </c>
      <c r="C92" s="10" t="s">
        <v>136</v>
      </c>
      <c r="D92" s="11">
        <v>33.769999999999996</v>
      </c>
    </row>
    <row r="93" spans="2:5" x14ac:dyDescent="0.25">
      <c r="B93" s="16" t="s">
        <v>141</v>
      </c>
      <c r="C93" s="13" t="s">
        <v>142</v>
      </c>
      <c r="D93" s="14">
        <v>439.23</v>
      </c>
    </row>
    <row r="94" spans="2:5" x14ac:dyDescent="0.25">
      <c r="B94" s="15" t="s">
        <v>143</v>
      </c>
      <c r="C94" s="10" t="s">
        <v>144</v>
      </c>
      <c r="D94" s="17">
        <v>96</v>
      </c>
    </row>
    <row r="95" spans="2:5" x14ac:dyDescent="0.25">
      <c r="B95" s="12" t="s">
        <v>361</v>
      </c>
      <c r="C95" s="18" t="s">
        <v>64</v>
      </c>
      <c r="D95" s="14">
        <v>396</v>
      </c>
    </row>
    <row r="96" spans="2:5" x14ac:dyDescent="0.25">
      <c r="B96" s="9" t="s">
        <v>362</v>
      </c>
      <c r="C96" s="10" t="s">
        <v>30</v>
      </c>
      <c r="D96" s="11">
        <v>1355.2</v>
      </c>
    </row>
    <row r="97" spans="2:5" x14ac:dyDescent="0.25">
      <c r="B97" s="12" t="s">
        <v>43</v>
      </c>
      <c r="C97" s="13" t="s">
        <v>29</v>
      </c>
      <c r="D97" s="14">
        <v>19.9892</v>
      </c>
    </row>
    <row r="98" spans="2:5" x14ac:dyDescent="0.25">
      <c r="B98" s="15" t="s">
        <v>54</v>
      </c>
      <c r="C98" s="10" t="s">
        <v>34</v>
      </c>
      <c r="D98" s="11">
        <v>2986.4009999999998</v>
      </c>
    </row>
    <row r="99" spans="2:5" x14ac:dyDescent="0.25">
      <c r="B99" s="16" t="s">
        <v>360</v>
      </c>
      <c r="C99" s="13" t="s">
        <v>59</v>
      </c>
      <c r="D99" s="14">
        <f>2900*1.21</f>
        <v>3509</v>
      </c>
      <c r="E99" s="1"/>
    </row>
    <row r="100" spans="2:5" x14ac:dyDescent="0.25">
      <c r="B100" s="15" t="s">
        <v>63</v>
      </c>
      <c r="C100" s="10" t="s">
        <v>64</v>
      </c>
      <c r="D100" s="17">
        <v>1749.4179999999999</v>
      </c>
    </row>
    <row r="101" spans="2:5" x14ac:dyDescent="0.25">
      <c r="B101" s="12" t="s">
        <v>36</v>
      </c>
      <c r="C101" s="18" t="s">
        <v>37</v>
      </c>
      <c r="D101" s="14">
        <v>1768.8990000000001</v>
      </c>
    </row>
    <row r="102" spans="2:5" x14ac:dyDescent="0.25">
      <c r="B102" s="9" t="s">
        <v>38</v>
      </c>
      <c r="C102" s="10" t="s">
        <v>39</v>
      </c>
      <c r="D102" s="11">
        <v>33.3476</v>
      </c>
    </row>
    <row r="103" spans="2:5" x14ac:dyDescent="0.25">
      <c r="B103" s="12" t="s">
        <v>40</v>
      </c>
      <c r="C103" s="13" t="s">
        <v>41</v>
      </c>
      <c r="D103" s="14">
        <v>138.44819999999999</v>
      </c>
    </row>
    <row r="104" spans="2:5" x14ac:dyDescent="0.25">
      <c r="B104" s="15" t="s">
        <v>42</v>
      </c>
      <c r="C104" s="10" t="s">
        <v>34</v>
      </c>
      <c r="D104" s="11">
        <v>421.13500000000005</v>
      </c>
    </row>
    <row r="105" spans="2:5" x14ac:dyDescent="0.25">
      <c r="B105" s="16" t="s">
        <v>44</v>
      </c>
      <c r="C105" s="13" t="s">
        <v>29</v>
      </c>
      <c r="D105" s="14">
        <v>12.245199999999999</v>
      </c>
    </row>
    <row r="106" spans="2:5" x14ac:dyDescent="0.25">
      <c r="B106" s="15" t="s">
        <v>45</v>
      </c>
      <c r="C106" s="10" t="s">
        <v>46</v>
      </c>
      <c r="D106" s="17">
        <v>54.595199999999998</v>
      </c>
    </row>
    <row r="107" spans="2:5" x14ac:dyDescent="0.25">
      <c r="B107" s="12" t="s">
        <v>363</v>
      </c>
      <c r="C107" s="18" t="s">
        <v>47</v>
      </c>
      <c r="D107" s="14">
        <v>134.98759999999999</v>
      </c>
    </row>
    <row r="108" spans="2:5" x14ac:dyDescent="0.25">
      <c r="B108" s="9" t="s">
        <v>48</v>
      </c>
      <c r="C108" s="10" t="s">
        <v>34</v>
      </c>
      <c r="D108" s="11">
        <v>564.07999999999993</v>
      </c>
    </row>
    <row r="109" spans="2:5" x14ac:dyDescent="0.25">
      <c r="B109" s="12" t="s">
        <v>49</v>
      </c>
      <c r="C109" s="13" t="s">
        <v>29</v>
      </c>
      <c r="D109" s="14">
        <v>14.7136</v>
      </c>
    </row>
    <row r="110" spans="2:5" x14ac:dyDescent="0.25">
      <c r="B110" s="15" t="s">
        <v>50</v>
      </c>
      <c r="C110" s="10" t="s">
        <v>39</v>
      </c>
      <c r="D110" s="11">
        <v>43.511600000000001</v>
      </c>
    </row>
    <row r="111" spans="2:5" x14ac:dyDescent="0.25">
      <c r="B111" s="16" t="s">
        <v>51</v>
      </c>
      <c r="C111" s="13" t="s">
        <v>34</v>
      </c>
      <c r="D111" s="14">
        <v>435.05</v>
      </c>
    </row>
    <row r="112" spans="2:5" x14ac:dyDescent="0.25">
      <c r="B112" s="15" t="s">
        <v>52</v>
      </c>
      <c r="C112" s="10" t="s">
        <v>53</v>
      </c>
      <c r="D112" s="17">
        <v>415.03</v>
      </c>
    </row>
    <row r="113" spans="2:4" x14ac:dyDescent="0.25">
      <c r="B113" s="12" t="s">
        <v>55</v>
      </c>
      <c r="C113" s="18" t="s">
        <v>56</v>
      </c>
      <c r="D113" s="14">
        <v>1119.25</v>
      </c>
    </row>
    <row r="114" spans="2:4" x14ac:dyDescent="0.25">
      <c r="B114" s="9" t="s">
        <v>57</v>
      </c>
      <c r="C114" s="10" t="s">
        <v>32</v>
      </c>
      <c r="D114" s="11">
        <v>1284.6086</v>
      </c>
    </row>
    <row r="115" spans="2:4" x14ac:dyDescent="0.25">
      <c r="B115" s="12" t="s">
        <v>58</v>
      </c>
      <c r="C115" s="13" t="s">
        <v>32</v>
      </c>
      <c r="D115" s="14">
        <v>380.64179999999999</v>
      </c>
    </row>
    <row r="116" spans="2:4" x14ac:dyDescent="0.25">
      <c r="B116" s="15" t="s">
        <v>60</v>
      </c>
      <c r="C116" s="10" t="s">
        <v>29</v>
      </c>
      <c r="D116" s="11">
        <v>224.37030000000001</v>
      </c>
    </row>
    <row r="117" spans="2:4" x14ac:dyDescent="0.25">
      <c r="B117" s="16" t="s">
        <v>61</v>
      </c>
      <c r="C117" s="13" t="s">
        <v>53</v>
      </c>
      <c r="D117" s="14">
        <v>415.03</v>
      </c>
    </row>
    <row r="118" spans="2:4" x14ac:dyDescent="0.25">
      <c r="B118" s="15" t="s">
        <v>62</v>
      </c>
      <c r="C118" s="10" t="s">
        <v>25</v>
      </c>
      <c r="D118" s="17">
        <v>117.9387</v>
      </c>
    </row>
    <row r="119" spans="2:4" x14ac:dyDescent="0.25">
      <c r="B119" s="12" t="s">
        <v>24</v>
      </c>
      <c r="C119" s="18" t="s">
        <v>25</v>
      </c>
      <c r="D119" s="14">
        <v>45.931600000000003</v>
      </c>
    </row>
    <row r="120" spans="2:4" x14ac:dyDescent="0.25">
      <c r="B120" s="9" t="s">
        <v>26</v>
      </c>
      <c r="C120" s="10" t="s">
        <v>27</v>
      </c>
      <c r="D120" s="11">
        <v>37.618899999999996</v>
      </c>
    </row>
    <row r="121" spans="2:4" x14ac:dyDescent="0.25">
      <c r="B121" s="12" t="s">
        <v>28</v>
      </c>
      <c r="C121" s="13" t="s">
        <v>29</v>
      </c>
      <c r="D121" s="14">
        <v>93.90809999999999</v>
      </c>
    </row>
    <row r="122" spans="2:4" x14ac:dyDescent="0.25">
      <c r="B122" s="15" t="s">
        <v>31</v>
      </c>
      <c r="C122" s="10" t="s">
        <v>32</v>
      </c>
      <c r="D122" s="11">
        <v>604.49180000000001</v>
      </c>
    </row>
    <row r="123" spans="2:4" x14ac:dyDescent="0.25">
      <c r="B123" s="16" t="s">
        <v>33</v>
      </c>
      <c r="C123" s="13" t="s">
        <v>34</v>
      </c>
      <c r="D123" s="14">
        <v>574.58500000000004</v>
      </c>
    </row>
    <row r="124" spans="2:4" x14ac:dyDescent="0.25">
      <c r="B124" s="15" t="s">
        <v>35</v>
      </c>
      <c r="C124" s="10" t="s">
        <v>232</v>
      </c>
      <c r="D124" s="17">
        <v>133.80179999999999</v>
      </c>
    </row>
    <row r="125" spans="2:4" x14ac:dyDescent="0.25">
      <c r="B125" s="12" t="s">
        <v>71</v>
      </c>
      <c r="C125" s="18" t="s">
        <v>72</v>
      </c>
      <c r="D125" s="14">
        <v>126.15</v>
      </c>
    </row>
    <row r="126" spans="2:4" x14ac:dyDescent="0.25">
      <c r="B126" s="9" t="s">
        <v>73</v>
      </c>
      <c r="C126" s="10" t="s">
        <v>74</v>
      </c>
      <c r="D126" s="11">
        <v>224.10000000000002</v>
      </c>
    </row>
    <row r="127" spans="2:4" x14ac:dyDescent="0.25">
      <c r="B127" s="12" t="s">
        <v>95</v>
      </c>
      <c r="C127" s="13" t="s">
        <v>74</v>
      </c>
      <c r="D127" s="14">
        <v>161.34</v>
      </c>
    </row>
    <row r="128" spans="2:4" x14ac:dyDescent="0.25">
      <c r="B128" s="15" t="s">
        <v>69</v>
      </c>
      <c r="C128" s="10" t="s">
        <v>70</v>
      </c>
      <c r="D128" s="11">
        <v>167.93</v>
      </c>
    </row>
    <row r="129" spans="2:4" x14ac:dyDescent="0.25">
      <c r="B129" s="16" t="s">
        <v>96</v>
      </c>
      <c r="C129" s="13" t="s">
        <v>97</v>
      </c>
      <c r="D129" s="14">
        <v>2090.88</v>
      </c>
    </row>
    <row r="130" spans="2:4" x14ac:dyDescent="0.25">
      <c r="B130" s="15" t="s">
        <v>75</v>
      </c>
      <c r="C130" s="10" t="s">
        <v>76</v>
      </c>
      <c r="D130" s="17">
        <v>695.14</v>
      </c>
    </row>
    <row r="131" spans="2:4" x14ac:dyDescent="0.25">
      <c r="B131" s="12" t="s">
        <v>99</v>
      </c>
      <c r="C131" s="18" t="s">
        <v>100</v>
      </c>
      <c r="D131" s="14">
        <v>84.7</v>
      </c>
    </row>
    <row r="132" spans="2:4" x14ac:dyDescent="0.25">
      <c r="B132" s="9" t="s">
        <v>121</v>
      </c>
      <c r="C132" s="10" t="s">
        <v>122</v>
      </c>
      <c r="D132" s="11">
        <v>20.23</v>
      </c>
    </row>
    <row r="133" spans="2:4" x14ac:dyDescent="0.25">
      <c r="B133" s="12" t="s">
        <v>90</v>
      </c>
      <c r="C133" s="13" t="s">
        <v>91</v>
      </c>
      <c r="D133" s="14">
        <v>208.26999999999998</v>
      </c>
    </row>
    <row r="134" spans="2:4" x14ac:dyDescent="0.25">
      <c r="B134" s="15" t="s">
        <v>110</v>
      </c>
      <c r="C134" s="10" t="s">
        <v>111</v>
      </c>
      <c r="D134" s="11">
        <v>251.95</v>
      </c>
    </row>
    <row r="135" spans="2:4" x14ac:dyDescent="0.25">
      <c r="B135" s="16" t="s">
        <v>114</v>
      </c>
      <c r="C135" s="13" t="s">
        <v>115</v>
      </c>
      <c r="D135" s="14">
        <v>5.68</v>
      </c>
    </row>
    <row r="136" spans="2:4" x14ac:dyDescent="0.25">
      <c r="B136" s="15" t="s">
        <v>364</v>
      </c>
      <c r="C136" s="10" t="s">
        <v>120</v>
      </c>
      <c r="D136" s="17">
        <v>575</v>
      </c>
    </row>
    <row r="137" spans="2:4" x14ac:dyDescent="0.25">
      <c r="B137" s="12" t="s">
        <v>77</v>
      </c>
      <c r="C137" s="18" t="s">
        <v>78</v>
      </c>
      <c r="D137" s="14">
        <v>496.1</v>
      </c>
    </row>
    <row r="138" spans="2:4" x14ac:dyDescent="0.25">
      <c r="B138" s="9" t="s">
        <v>83</v>
      </c>
      <c r="C138" s="10" t="s">
        <v>84</v>
      </c>
      <c r="D138" s="11">
        <v>240.68</v>
      </c>
    </row>
    <row r="139" spans="2:4" x14ac:dyDescent="0.25">
      <c r="B139" s="12" t="s">
        <v>85</v>
      </c>
      <c r="C139" s="13" t="s">
        <v>84</v>
      </c>
      <c r="D139" s="14">
        <v>91.679999999999993</v>
      </c>
    </row>
    <row r="140" spans="2:4" x14ac:dyDescent="0.25">
      <c r="B140" s="15" t="s">
        <v>101</v>
      </c>
      <c r="C140" s="10" t="s">
        <v>102</v>
      </c>
      <c r="D140" s="11">
        <v>371.71</v>
      </c>
    </row>
    <row r="141" spans="2:4" x14ac:dyDescent="0.25">
      <c r="B141" s="16" t="s">
        <v>98</v>
      </c>
      <c r="C141" s="13" t="s">
        <v>82</v>
      </c>
      <c r="D141" s="14">
        <v>556.6</v>
      </c>
    </row>
    <row r="142" spans="2:4" x14ac:dyDescent="0.25">
      <c r="B142" s="15" t="s">
        <v>65</v>
      </c>
      <c r="C142" s="10" t="s">
        <v>66</v>
      </c>
      <c r="D142" s="17">
        <v>1015.33</v>
      </c>
    </row>
    <row r="143" spans="2:4" x14ac:dyDescent="0.25">
      <c r="B143" s="12" t="s">
        <v>68</v>
      </c>
      <c r="C143" s="18" t="s">
        <v>66</v>
      </c>
      <c r="D143" s="14">
        <v>1068.67</v>
      </c>
    </row>
    <row r="144" spans="2:4" x14ac:dyDescent="0.25">
      <c r="B144" s="9" t="s">
        <v>79</v>
      </c>
      <c r="C144" s="10" t="s">
        <v>80</v>
      </c>
      <c r="D144" s="11">
        <v>786.5</v>
      </c>
    </row>
    <row r="145" spans="2:4" x14ac:dyDescent="0.25">
      <c r="B145" s="12" t="s">
        <v>81</v>
      </c>
      <c r="C145" s="13" t="s">
        <v>82</v>
      </c>
      <c r="D145" s="14">
        <v>1929.8100000000002</v>
      </c>
    </row>
    <row r="146" spans="2:4" x14ac:dyDescent="0.25">
      <c r="B146" s="15" t="s">
        <v>86</v>
      </c>
      <c r="C146" s="10" t="s">
        <v>87</v>
      </c>
      <c r="D146" s="11">
        <v>596.11</v>
      </c>
    </row>
    <row r="147" spans="2:4" x14ac:dyDescent="0.25">
      <c r="B147" s="16" t="s">
        <v>67</v>
      </c>
      <c r="C147" s="13" t="s">
        <v>268</v>
      </c>
      <c r="D147" s="14">
        <v>147.60999999999999</v>
      </c>
    </row>
    <row r="148" spans="2:4" x14ac:dyDescent="0.25">
      <c r="B148" s="15" t="s">
        <v>103</v>
      </c>
      <c r="C148" s="10" t="s">
        <v>104</v>
      </c>
      <c r="D148" s="17">
        <v>5</v>
      </c>
    </row>
    <row r="149" spans="2:4" x14ac:dyDescent="0.25">
      <c r="B149" s="12" t="s">
        <v>105</v>
      </c>
      <c r="C149" s="18" t="s">
        <v>106</v>
      </c>
      <c r="D149" s="14">
        <v>4.2</v>
      </c>
    </row>
    <row r="150" spans="2:4" x14ac:dyDescent="0.25">
      <c r="B150" s="9" t="s">
        <v>107</v>
      </c>
      <c r="C150" s="10" t="s">
        <v>108</v>
      </c>
      <c r="D150" s="11">
        <v>6</v>
      </c>
    </row>
    <row r="151" spans="2:4" x14ac:dyDescent="0.25">
      <c r="B151" s="12" t="s">
        <v>88</v>
      </c>
      <c r="C151" s="13" t="s">
        <v>89</v>
      </c>
      <c r="D151" s="14">
        <v>305.52</v>
      </c>
    </row>
    <row r="152" spans="2:4" x14ac:dyDescent="0.25">
      <c r="B152" s="15" t="s">
        <v>92</v>
      </c>
      <c r="C152" s="10" t="s">
        <v>93</v>
      </c>
      <c r="D152" s="11">
        <v>423.5</v>
      </c>
    </row>
    <row r="153" spans="2:4" x14ac:dyDescent="0.25">
      <c r="B153" s="16" t="s">
        <v>94</v>
      </c>
      <c r="C153" s="13" t="s">
        <v>111</v>
      </c>
      <c r="D153" s="14">
        <v>344.12</v>
      </c>
    </row>
    <row r="154" spans="2:4" x14ac:dyDescent="0.25">
      <c r="B154" s="15" t="s">
        <v>188</v>
      </c>
      <c r="C154" s="10" t="s">
        <v>109</v>
      </c>
      <c r="D154" s="17">
        <v>123</v>
      </c>
    </row>
    <row r="155" spans="2:4" x14ac:dyDescent="0.25">
      <c r="B155" s="12" t="s">
        <v>112</v>
      </c>
      <c r="C155" s="18" t="s">
        <v>113</v>
      </c>
      <c r="D155" s="14">
        <v>16.82</v>
      </c>
    </row>
    <row r="156" spans="2:4" x14ac:dyDescent="0.25">
      <c r="B156" s="9" t="s">
        <v>116</v>
      </c>
      <c r="C156" s="10" t="s">
        <v>117</v>
      </c>
      <c r="D156" s="11">
        <v>136.61000000000001</v>
      </c>
    </row>
    <row r="157" spans="2:4" x14ac:dyDescent="0.25">
      <c r="B157" s="12" t="s">
        <v>118</v>
      </c>
      <c r="C157" s="13" t="s">
        <v>119</v>
      </c>
      <c r="D157" s="14">
        <v>1211.6000000000001</v>
      </c>
    </row>
    <row r="158" spans="2:4" x14ac:dyDescent="0.25">
      <c r="B158" s="15" t="s">
        <v>145</v>
      </c>
      <c r="C158" s="10" t="s">
        <v>146</v>
      </c>
      <c r="D158" s="11">
        <v>370.26</v>
      </c>
    </row>
    <row r="159" spans="2:4" x14ac:dyDescent="0.25">
      <c r="B159" s="16" t="s">
        <v>149</v>
      </c>
      <c r="C159" s="13" t="s">
        <v>150</v>
      </c>
      <c r="D159" s="14">
        <v>18.21</v>
      </c>
    </row>
    <row r="160" spans="2:4" x14ac:dyDescent="0.25">
      <c r="B160" s="15" t="s">
        <v>151</v>
      </c>
      <c r="C160" s="10" t="s">
        <v>152</v>
      </c>
      <c r="D160" s="17">
        <v>202.07</v>
      </c>
    </row>
    <row r="161" spans="1:5" x14ac:dyDescent="0.25">
      <c r="B161" s="12" t="s">
        <v>147</v>
      </c>
      <c r="C161" s="18" t="s">
        <v>148</v>
      </c>
      <c r="D161" s="14">
        <v>21</v>
      </c>
    </row>
    <row r="162" spans="1:5" x14ac:dyDescent="0.25">
      <c r="B162" s="9" t="s">
        <v>168</v>
      </c>
      <c r="C162" s="10" t="s">
        <v>165</v>
      </c>
      <c r="D162" s="11">
        <v>1911.8</v>
      </c>
    </row>
    <row r="163" spans="1:5" x14ac:dyDescent="0.25">
      <c r="B163" s="12" t="s">
        <v>173</v>
      </c>
      <c r="C163" s="13" t="s">
        <v>152</v>
      </c>
      <c r="D163" s="14">
        <v>84.1</v>
      </c>
    </row>
    <row r="164" spans="1:5" x14ac:dyDescent="0.25">
      <c r="B164" s="15" t="s">
        <v>176</v>
      </c>
      <c r="C164" s="10" t="s">
        <v>152</v>
      </c>
      <c r="D164" s="11">
        <v>748.57999999999993</v>
      </c>
    </row>
    <row r="165" spans="1:5" x14ac:dyDescent="0.25">
      <c r="B165" s="16" t="s">
        <v>177</v>
      </c>
      <c r="C165" s="13" t="s">
        <v>178</v>
      </c>
      <c r="D165" s="14">
        <v>629.20000000000005</v>
      </c>
    </row>
    <row r="166" spans="1:5" x14ac:dyDescent="0.25">
      <c r="B166" s="15" t="s">
        <v>179</v>
      </c>
      <c r="C166" s="10" t="s">
        <v>180</v>
      </c>
      <c r="D166" s="17">
        <v>965.01</v>
      </c>
    </row>
    <row r="167" spans="1:5" x14ac:dyDescent="0.25">
      <c r="B167" s="12" t="s">
        <v>181</v>
      </c>
      <c r="C167" s="18" t="s">
        <v>152</v>
      </c>
      <c r="D167" s="14">
        <v>370.99</v>
      </c>
    </row>
    <row r="168" spans="1:5" x14ac:dyDescent="0.25">
      <c r="B168" s="9" t="s">
        <v>185</v>
      </c>
      <c r="C168" s="10" t="s">
        <v>158</v>
      </c>
      <c r="D168" s="11">
        <v>618.70000000000005</v>
      </c>
    </row>
    <row r="169" spans="1:5" x14ac:dyDescent="0.25">
      <c r="B169" s="12" t="s">
        <v>161</v>
      </c>
      <c r="C169" s="13" t="s">
        <v>162</v>
      </c>
      <c r="D169" s="14">
        <v>79.86</v>
      </c>
    </row>
    <row r="170" spans="1:5" s="1" customFormat="1" x14ac:dyDescent="0.25">
      <c r="A170"/>
      <c r="B170" s="15" t="s">
        <v>164</v>
      </c>
      <c r="C170" s="10" t="s">
        <v>165</v>
      </c>
      <c r="D170" s="11">
        <v>291.61</v>
      </c>
      <c r="E170"/>
    </row>
    <row r="171" spans="1:5" s="1" customFormat="1" x14ac:dyDescent="0.25">
      <c r="A171"/>
      <c r="B171" s="16" t="s">
        <v>167</v>
      </c>
      <c r="C171" s="13" t="s">
        <v>157</v>
      </c>
      <c r="D171" s="14">
        <v>227.23</v>
      </c>
      <c r="E171"/>
    </row>
    <row r="172" spans="1:5" s="1" customFormat="1" x14ac:dyDescent="0.25">
      <c r="A172"/>
      <c r="B172" s="15" t="s">
        <v>169</v>
      </c>
      <c r="C172" s="10" t="s">
        <v>152</v>
      </c>
      <c r="D172" s="17">
        <v>769.8</v>
      </c>
      <c r="E172"/>
    </row>
    <row r="173" spans="1:5" s="1" customFormat="1" x14ac:dyDescent="0.25">
      <c r="A173"/>
      <c r="B173" s="12" t="s">
        <v>170</v>
      </c>
      <c r="C173" s="18" t="s">
        <v>330</v>
      </c>
      <c r="D173" s="14">
        <v>2343.5299999999997</v>
      </c>
      <c r="E173"/>
    </row>
    <row r="174" spans="1:5" s="1" customFormat="1" x14ac:dyDescent="0.25">
      <c r="A174"/>
      <c r="B174" s="9" t="s">
        <v>366</v>
      </c>
      <c r="C174" s="10" t="s">
        <v>171</v>
      </c>
      <c r="D174" s="11">
        <v>733.37</v>
      </c>
      <c r="E174"/>
    </row>
    <row r="175" spans="1:5" s="1" customFormat="1" x14ac:dyDescent="0.25">
      <c r="A175"/>
      <c r="B175" s="12" t="s">
        <v>365</v>
      </c>
      <c r="C175" s="13" t="s">
        <v>172</v>
      </c>
      <c r="D175" s="14">
        <v>478.33000000000004</v>
      </c>
      <c r="E175"/>
    </row>
    <row r="176" spans="1:5" s="1" customFormat="1" x14ac:dyDescent="0.25">
      <c r="A176"/>
      <c r="B176" s="15" t="s">
        <v>174</v>
      </c>
      <c r="C176" s="10" t="s">
        <v>175</v>
      </c>
      <c r="D176" s="11">
        <v>3433.98</v>
      </c>
    </row>
    <row r="177" spans="1:5" s="1" customFormat="1" x14ac:dyDescent="0.25">
      <c r="A177"/>
      <c r="B177" s="16" t="s">
        <v>182</v>
      </c>
      <c r="C177" s="13" t="s">
        <v>183</v>
      </c>
      <c r="D177" s="14">
        <v>143.66999999999999</v>
      </c>
      <c r="E177"/>
    </row>
    <row r="178" spans="1:5" s="1" customFormat="1" x14ac:dyDescent="0.25">
      <c r="A178"/>
      <c r="B178" s="15" t="s">
        <v>155</v>
      </c>
      <c r="C178" s="10" t="s">
        <v>156</v>
      </c>
      <c r="D178" s="17">
        <v>35.01</v>
      </c>
      <c r="E178"/>
    </row>
    <row r="179" spans="1:5" s="1" customFormat="1" x14ac:dyDescent="0.25">
      <c r="A179"/>
      <c r="B179" s="12" t="s">
        <v>367</v>
      </c>
      <c r="C179" s="18" t="s">
        <v>157</v>
      </c>
      <c r="D179" s="14">
        <v>343.74</v>
      </c>
      <c r="E179"/>
    </row>
    <row r="180" spans="1:5" s="1" customFormat="1" x14ac:dyDescent="0.25">
      <c r="A180"/>
      <c r="B180" s="9" t="s">
        <v>368</v>
      </c>
      <c r="C180" s="10" t="s">
        <v>159</v>
      </c>
      <c r="D180" s="11">
        <v>59.4</v>
      </c>
      <c r="E180"/>
    </row>
    <row r="181" spans="1:5" s="1" customFormat="1" x14ac:dyDescent="0.25">
      <c r="A181"/>
      <c r="B181" s="12" t="s">
        <v>184</v>
      </c>
      <c r="C181" s="13" t="s">
        <v>160</v>
      </c>
      <c r="D181" s="14">
        <v>9</v>
      </c>
      <c r="E181"/>
    </row>
    <row r="182" spans="1:5" s="1" customFormat="1" x14ac:dyDescent="0.25">
      <c r="A182"/>
      <c r="B182" s="15" t="s">
        <v>163</v>
      </c>
      <c r="C182" s="10" t="s">
        <v>87</v>
      </c>
      <c r="D182" s="11">
        <v>13.93</v>
      </c>
      <c r="E182"/>
    </row>
    <row r="183" spans="1:5" s="1" customFormat="1" x14ac:dyDescent="0.25">
      <c r="A183"/>
      <c r="B183" s="16" t="s">
        <v>192</v>
      </c>
      <c r="C183" s="13" t="s">
        <v>231</v>
      </c>
      <c r="D183" s="14">
        <v>189.55</v>
      </c>
      <c r="E183"/>
    </row>
    <row r="184" spans="1:5" s="1" customFormat="1" x14ac:dyDescent="0.25">
      <c r="A184"/>
      <c r="B184" s="15" t="s">
        <v>193</v>
      </c>
      <c r="C184" s="10" t="s">
        <v>232</v>
      </c>
      <c r="D184" s="17">
        <v>16</v>
      </c>
      <c r="E184"/>
    </row>
    <row r="185" spans="1:5" s="1" customFormat="1" x14ac:dyDescent="0.25">
      <c r="A185"/>
      <c r="B185" s="12" t="s">
        <v>194</v>
      </c>
      <c r="C185" s="18" t="s">
        <v>233</v>
      </c>
      <c r="D185" s="14">
        <v>529</v>
      </c>
      <c r="E185"/>
    </row>
    <row r="186" spans="1:5" s="1" customFormat="1" x14ac:dyDescent="0.25">
      <c r="A186"/>
      <c r="B186" s="9" t="s">
        <v>195</v>
      </c>
      <c r="C186" s="10" t="s">
        <v>234</v>
      </c>
      <c r="D186" s="11">
        <v>605</v>
      </c>
      <c r="E186"/>
    </row>
    <row r="187" spans="1:5" s="1" customFormat="1" x14ac:dyDescent="0.25">
      <c r="A187"/>
      <c r="B187" s="12" t="s">
        <v>196</v>
      </c>
      <c r="C187" s="13" t="s">
        <v>235</v>
      </c>
      <c r="D187" s="14">
        <v>18148.79</v>
      </c>
      <c r="E187"/>
    </row>
    <row r="188" spans="1:5" s="1" customFormat="1" x14ac:dyDescent="0.25">
      <c r="A188"/>
      <c r="B188" s="15" t="s">
        <v>197</v>
      </c>
      <c r="C188" s="10" t="s">
        <v>236</v>
      </c>
      <c r="D188" s="11">
        <v>748.51</v>
      </c>
      <c r="E188"/>
    </row>
    <row r="189" spans="1:5" s="1" customFormat="1" x14ac:dyDescent="0.25">
      <c r="A189"/>
      <c r="B189" s="16" t="s">
        <v>198</v>
      </c>
      <c r="C189" s="13" t="s">
        <v>237</v>
      </c>
      <c r="D189" s="14">
        <v>4500</v>
      </c>
    </row>
    <row r="190" spans="1:5" s="1" customFormat="1" x14ac:dyDescent="0.25">
      <c r="A190"/>
      <c r="B190" s="15" t="s">
        <v>199</v>
      </c>
      <c r="C190" s="10" t="s">
        <v>238</v>
      </c>
      <c r="D190" s="17">
        <v>169.2</v>
      </c>
      <c r="E190"/>
    </row>
    <row r="191" spans="1:5" s="1" customFormat="1" x14ac:dyDescent="0.25">
      <c r="A191"/>
      <c r="B191" s="12" t="s">
        <v>200</v>
      </c>
      <c r="C191" s="18" t="s">
        <v>239</v>
      </c>
      <c r="D191" s="14">
        <v>109.37</v>
      </c>
      <c r="E191"/>
    </row>
    <row r="192" spans="1:5" s="1" customFormat="1" x14ac:dyDescent="0.25">
      <c r="A192"/>
      <c r="B192" s="9" t="s">
        <v>201</v>
      </c>
      <c r="C192" s="10" t="s">
        <v>240</v>
      </c>
      <c r="D192" s="11">
        <v>2178</v>
      </c>
      <c r="E192"/>
    </row>
    <row r="193" spans="1:5" s="1" customFormat="1" x14ac:dyDescent="0.25">
      <c r="A193"/>
      <c r="B193" s="12" t="s">
        <v>202</v>
      </c>
      <c r="C193" s="13" t="s">
        <v>241</v>
      </c>
      <c r="D193" s="14">
        <v>69.5</v>
      </c>
      <c r="E193"/>
    </row>
    <row r="194" spans="1:5" s="1" customFormat="1" x14ac:dyDescent="0.25">
      <c r="A194"/>
      <c r="B194" s="15" t="s">
        <v>203</v>
      </c>
      <c r="C194" s="10" t="s">
        <v>242</v>
      </c>
      <c r="D194" s="11">
        <v>5566</v>
      </c>
    </row>
    <row r="195" spans="1:5" s="1" customFormat="1" x14ac:dyDescent="0.25">
      <c r="A195"/>
      <c r="B195" s="16" t="s">
        <v>204</v>
      </c>
      <c r="C195" s="13" t="s">
        <v>239</v>
      </c>
      <c r="D195" s="14">
        <v>51.64</v>
      </c>
      <c r="E195"/>
    </row>
    <row r="196" spans="1:5" s="1" customFormat="1" x14ac:dyDescent="0.25">
      <c r="A196"/>
      <c r="B196" s="15" t="s">
        <v>205</v>
      </c>
      <c r="C196" s="10" t="s">
        <v>243</v>
      </c>
      <c r="D196" s="17">
        <v>12191.84</v>
      </c>
      <c r="E196"/>
    </row>
    <row r="197" spans="1:5" s="1" customFormat="1" x14ac:dyDescent="0.25">
      <c r="A197"/>
      <c r="B197" s="12" t="s">
        <v>206</v>
      </c>
      <c r="C197" s="18" t="s">
        <v>244</v>
      </c>
      <c r="D197" s="14">
        <v>10067.200000000001</v>
      </c>
    </row>
    <row r="198" spans="1:5" s="1" customFormat="1" x14ac:dyDescent="0.25">
      <c r="A198"/>
      <c r="B198" s="9" t="s">
        <v>207</v>
      </c>
      <c r="C198" s="10" t="s">
        <v>245</v>
      </c>
      <c r="D198" s="11">
        <v>6050</v>
      </c>
    </row>
    <row r="199" spans="1:5" s="1" customFormat="1" x14ac:dyDescent="0.25">
      <c r="A199"/>
      <c r="B199" s="12" t="s">
        <v>208</v>
      </c>
      <c r="C199" s="13" t="s">
        <v>246</v>
      </c>
      <c r="D199" s="14">
        <v>1512.5</v>
      </c>
      <c r="E199"/>
    </row>
    <row r="200" spans="1:5" s="1" customFormat="1" x14ac:dyDescent="0.25">
      <c r="A200"/>
      <c r="B200" s="15" t="s">
        <v>371</v>
      </c>
      <c r="C200" s="10" t="s">
        <v>245</v>
      </c>
      <c r="D200" s="11">
        <v>6050</v>
      </c>
      <c r="E200"/>
    </row>
    <row r="201" spans="1:5" s="1" customFormat="1" x14ac:dyDescent="0.25">
      <c r="A201"/>
      <c r="B201" s="16" t="s">
        <v>209</v>
      </c>
      <c r="C201" s="13" t="s">
        <v>247</v>
      </c>
      <c r="D201" s="14">
        <v>8084.29</v>
      </c>
    </row>
    <row r="202" spans="1:5" s="1" customFormat="1" x14ac:dyDescent="0.25">
      <c r="A202"/>
      <c r="B202" s="15" t="s">
        <v>210</v>
      </c>
      <c r="C202" s="10" t="s">
        <v>248</v>
      </c>
      <c r="D202" s="17">
        <v>114.99</v>
      </c>
      <c r="E202"/>
    </row>
    <row r="203" spans="1:5" s="1" customFormat="1" x14ac:dyDescent="0.25">
      <c r="A203"/>
      <c r="B203" s="12" t="s">
        <v>211</v>
      </c>
      <c r="C203" s="18" t="s">
        <v>249</v>
      </c>
      <c r="D203" s="14">
        <v>4537.5</v>
      </c>
    </row>
    <row r="204" spans="1:5" s="1" customFormat="1" x14ac:dyDescent="0.25">
      <c r="A204"/>
      <c r="B204" s="9" t="s">
        <v>212</v>
      </c>
      <c r="C204" s="10" t="s">
        <v>249</v>
      </c>
      <c r="D204" s="11">
        <v>2722.5</v>
      </c>
      <c r="E204"/>
    </row>
    <row r="205" spans="1:5" s="1" customFormat="1" x14ac:dyDescent="0.25">
      <c r="A205"/>
      <c r="B205" s="12" t="s">
        <v>213</v>
      </c>
      <c r="C205" s="13" t="s">
        <v>250</v>
      </c>
      <c r="D205" s="14">
        <v>12100</v>
      </c>
      <c r="E205"/>
    </row>
    <row r="206" spans="1:5" x14ac:dyDescent="0.25">
      <c r="B206" s="15" t="s">
        <v>214</v>
      </c>
      <c r="C206" s="10" t="s">
        <v>237</v>
      </c>
      <c r="D206" s="11">
        <v>10164</v>
      </c>
      <c r="E206" s="1"/>
    </row>
    <row r="207" spans="1:5" x14ac:dyDescent="0.25">
      <c r="B207" s="16" t="s">
        <v>216</v>
      </c>
      <c r="C207" s="13" t="s">
        <v>252</v>
      </c>
      <c r="D207" s="14">
        <v>10632</v>
      </c>
      <c r="E207" s="1"/>
    </row>
    <row r="208" spans="1:5" x14ac:dyDescent="0.25">
      <c r="B208" s="15" t="s">
        <v>215</v>
      </c>
      <c r="C208" s="10" t="s">
        <v>251</v>
      </c>
      <c r="D208" s="17">
        <v>10033.77</v>
      </c>
      <c r="E208" s="1"/>
    </row>
    <row r="209" spans="2:5" x14ac:dyDescent="0.25">
      <c r="B209" s="12" t="s">
        <v>191</v>
      </c>
      <c r="C209" s="18" t="s">
        <v>275</v>
      </c>
      <c r="D209" s="14">
        <v>5850</v>
      </c>
      <c r="E209" s="1"/>
    </row>
    <row r="210" spans="2:5" x14ac:dyDescent="0.25">
      <c r="B210" s="9" t="s">
        <v>217</v>
      </c>
      <c r="C210" s="10" t="s">
        <v>253</v>
      </c>
      <c r="D210" s="11">
        <v>11000</v>
      </c>
      <c r="E210" s="1"/>
    </row>
    <row r="211" spans="2:5" x14ac:dyDescent="0.25">
      <c r="B211" s="12" t="s">
        <v>218</v>
      </c>
      <c r="C211" s="13" t="s">
        <v>254</v>
      </c>
      <c r="D211" s="14">
        <v>422.25</v>
      </c>
    </row>
    <row r="212" spans="2:5" x14ac:dyDescent="0.25">
      <c r="B212" s="15" t="s">
        <v>219</v>
      </c>
      <c r="C212" s="10" t="s">
        <v>255</v>
      </c>
      <c r="D212" s="11">
        <v>12000</v>
      </c>
    </row>
    <row r="213" spans="2:5" x14ac:dyDescent="0.25">
      <c r="B213" s="16" t="s">
        <v>220</v>
      </c>
      <c r="C213" s="13" t="s">
        <v>256</v>
      </c>
      <c r="D213" s="14">
        <v>1936</v>
      </c>
    </row>
    <row r="214" spans="2:5" x14ac:dyDescent="0.25">
      <c r="B214" s="15" t="s">
        <v>221</v>
      </c>
      <c r="C214" s="10" t="s">
        <v>257</v>
      </c>
      <c r="D214" s="17">
        <v>3630</v>
      </c>
      <c r="E214" s="1"/>
    </row>
    <row r="215" spans="2:5" x14ac:dyDescent="0.25">
      <c r="B215" s="12" t="s">
        <v>222</v>
      </c>
      <c r="C215" s="18" t="s">
        <v>258</v>
      </c>
      <c r="D215" s="14">
        <v>17787</v>
      </c>
    </row>
    <row r="216" spans="2:5" x14ac:dyDescent="0.25">
      <c r="B216" s="9" t="s">
        <v>223</v>
      </c>
      <c r="C216" s="10" t="s">
        <v>259</v>
      </c>
      <c r="D216" s="11">
        <v>220.76</v>
      </c>
    </row>
    <row r="217" spans="2:5" x14ac:dyDescent="0.25">
      <c r="B217" s="12" t="s">
        <v>224</v>
      </c>
      <c r="C217" s="13" t="s">
        <v>260</v>
      </c>
      <c r="D217" s="14">
        <v>848</v>
      </c>
    </row>
    <row r="218" spans="2:5" x14ac:dyDescent="0.25">
      <c r="B218" s="15" t="s">
        <v>225</v>
      </c>
      <c r="C218" s="10" t="s">
        <v>261</v>
      </c>
      <c r="D218" s="11">
        <v>10083.33</v>
      </c>
      <c r="E218" s="1"/>
    </row>
    <row r="219" spans="2:5" x14ac:dyDescent="0.25">
      <c r="B219" s="16" t="s">
        <v>226</v>
      </c>
      <c r="C219" s="13" t="s">
        <v>259</v>
      </c>
      <c r="D219" s="14">
        <v>254.1</v>
      </c>
    </row>
    <row r="220" spans="2:5" x14ac:dyDescent="0.25">
      <c r="B220" s="15" t="s">
        <v>227</v>
      </c>
      <c r="C220" s="10" t="s">
        <v>262</v>
      </c>
      <c r="D220" s="17">
        <v>6399.59</v>
      </c>
      <c r="E220" s="1"/>
    </row>
    <row r="221" spans="2:5" x14ac:dyDescent="0.25">
      <c r="B221" s="12" t="s">
        <v>228</v>
      </c>
      <c r="C221" s="18" t="s">
        <v>263</v>
      </c>
      <c r="D221" s="14">
        <v>145</v>
      </c>
    </row>
    <row r="222" spans="2:5" x14ac:dyDescent="0.25">
      <c r="B222" s="9" t="s">
        <v>229</v>
      </c>
      <c r="C222" s="10" t="s">
        <v>238</v>
      </c>
      <c r="D222" s="11">
        <v>902</v>
      </c>
    </row>
    <row r="223" spans="2:5" x14ac:dyDescent="0.25">
      <c r="B223" s="12" t="s">
        <v>230</v>
      </c>
      <c r="C223" s="13" t="s">
        <v>238</v>
      </c>
      <c r="D223" s="14">
        <v>956.82</v>
      </c>
    </row>
    <row r="224" spans="2:5" x14ac:dyDescent="0.25">
      <c r="B224" s="15" t="s">
        <v>215</v>
      </c>
      <c r="C224" s="10" t="s">
        <v>251</v>
      </c>
      <c r="D224" s="11">
        <v>10033.77</v>
      </c>
      <c r="E224" s="1"/>
    </row>
  </sheetData>
  <sortState xmlns:xlrd2="http://schemas.microsoft.com/office/spreadsheetml/2017/richdata2" ref="B95:E104">
    <sortCondition ref="B95"/>
  </sortState>
  <mergeCells count="4">
    <mergeCell ref="C5:D5"/>
    <mergeCell ref="B11:B12"/>
    <mergeCell ref="C11:C12"/>
    <mergeCell ref="D11:D1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Gutierrez Saiz</dc:creator>
  <cp:lastModifiedBy>Bernardo Colsa Lloreda</cp:lastModifiedBy>
  <dcterms:created xsi:type="dcterms:W3CDTF">2021-10-21T12:59:20Z</dcterms:created>
  <dcterms:modified xsi:type="dcterms:W3CDTF">2021-11-22T10:46:22Z</dcterms:modified>
</cp:coreProperties>
</file>